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1235" activeTab="0"/>
  </bookViews>
  <sheets>
    <sheet name="VS" sheetId="1" r:id="rId1"/>
    <sheet name="Stari predmeti" sheetId="2" r:id="rId2"/>
    <sheet name="RESNER" sheetId="3" r:id="rId3"/>
    <sheet name="NASPOR" sheetId="4" r:id="rId4"/>
    <sheet name="CEPEJ" sheetId="5" r:id="rId5"/>
    <sheet name="MEDIJACIJA" sheetId="6" r:id="rId6"/>
  </sheets>
  <definedNames>
    <definedName name="_xlnm.Print_Area" localSheetId="4">'CEPEJ'!$A$1:$I$163</definedName>
    <definedName name="_xlnm.Print_Area" localSheetId="2">'RESNER'!$A$1:$L$47</definedName>
    <definedName name="_xlnm.Print_Area" localSheetId="1">'Stari predmeti'!$A$1:$K$163</definedName>
  </definedNames>
  <calcPr fullCalcOnLoad="1"/>
</workbook>
</file>

<file path=xl/sharedStrings.xml><?xml version="1.0" encoding="utf-8"?>
<sst xmlns="http://schemas.openxmlformats.org/spreadsheetml/2006/main" count="683" uniqueCount="287">
  <si>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</si>
  <si>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</si>
  <si>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</si>
  <si>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</si>
  <si>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</si>
  <si>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</si>
  <si>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</si>
  <si>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</si>
  <si>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</si>
  <si>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</si>
  <si>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</si>
  <si>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</si>
  <si>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</si>
  <si>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</si>
  <si>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</si>
  <si>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</si>
  <si>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</si>
  <si>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</si>
  <si>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</si>
  <si>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</si>
  <si>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</si>
  <si>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предмета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</si>
  <si>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</si>
  <si>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</si>
  <si>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</si>
  <si>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</si>
  <si>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</si>
  <si>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</si>
  <si>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</si>
  <si>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</si>
  <si>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</si>
  <si>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</si>
  <si>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</si>
  <si>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</si>
  <si>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Прос. пред. по судији                                   од укупно у раду</t>
  </si>
  <si>
    <t>број</t>
  </si>
  <si>
    <t>%</t>
  </si>
  <si>
    <t>КИ</t>
  </si>
  <si>
    <t>К</t>
  </si>
  <si>
    <t>КМ</t>
  </si>
  <si>
    <t>КИМ</t>
  </si>
  <si>
    <t>КЖ1</t>
  </si>
  <si>
    <t>ГЖ</t>
  </si>
  <si>
    <t>ГЖ1</t>
  </si>
  <si>
    <t>ГЖ2</t>
  </si>
  <si>
    <t>П</t>
  </si>
  <si>
    <t>Р</t>
  </si>
  <si>
    <t>П2</t>
  </si>
  <si>
    <t>КРИ</t>
  </si>
  <si>
    <t>КР</t>
  </si>
  <si>
    <t>КВ</t>
  </si>
  <si>
    <t>КЖ2</t>
  </si>
  <si>
    <t>КП</t>
  </si>
  <si>
    <t>П1</t>
  </si>
  <si>
    <t>К1</t>
  </si>
  <si>
    <t>КУО</t>
  </si>
  <si>
    <t>КЖ</t>
  </si>
  <si>
    <t>КРЕ</t>
  </si>
  <si>
    <t>РЕХ</t>
  </si>
  <si>
    <t>КМ-ЕВ</t>
  </si>
  <si>
    <t>ИВМ</t>
  </si>
  <si>
    <t>ПОМ Ик</t>
  </si>
  <si>
    <t>ПОМ И1</t>
  </si>
  <si>
    <t>ВН</t>
  </si>
  <si>
    <t>ИВН</t>
  </si>
  <si>
    <t>ТОИ</t>
  </si>
  <si>
    <t>ПОИ</t>
  </si>
  <si>
    <t>КиПо3</t>
  </si>
  <si>
    <t>ПОМ И4</t>
  </si>
  <si>
    <t>КРЕ-1</t>
  </si>
  <si>
    <t>Ки-По1</t>
  </si>
  <si>
    <t>Ки-По2</t>
  </si>
  <si>
    <t>К-По1</t>
  </si>
  <si>
    <t>К-По2</t>
  </si>
  <si>
    <t>КВМ</t>
  </si>
  <si>
    <t>ПОМ Ик2</t>
  </si>
  <si>
    <t>ПОМ И3</t>
  </si>
  <si>
    <t>П3</t>
  </si>
  <si>
    <t>П4</t>
  </si>
  <si>
    <t>КуоКм</t>
  </si>
  <si>
    <t>СПК</t>
  </si>
  <si>
    <t>КПП</t>
  </si>
  <si>
    <t>КППР</t>
  </si>
  <si>
    <t>КПП-По1</t>
  </si>
  <si>
    <t>КПП-По2</t>
  </si>
  <si>
    <t>КПП-По3</t>
  </si>
  <si>
    <t>КППР-По1</t>
  </si>
  <si>
    <t>КППР-По2</t>
  </si>
  <si>
    <t>КППР-По3</t>
  </si>
  <si>
    <t>Кр По1</t>
  </si>
  <si>
    <t>Кв По1</t>
  </si>
  <si>
    <t>КРЕ По1</t>
  </si>
  <si>
    <t>КУО По1</t>
  </si>
  <si>
    <t>КП По1</t>
  </si>
  <si>
    <t>ПОИ По1</t>
  </si>
  <si>
    <t>ТОИ По1</t>
  </si>
  <si>
    <t>СПК По1</t>
  </si>
  <si>
    <t>ПомИк2 По1</t>
  </si>
  <si>
    <t>ПомИ3 По1</t>
  </si>
  <si>
    <t>Кр По2</t>
  </si>
  <si>
    <t>Кв По2</t>
  </si>
  <si>
    <t>КРЕ По2</t>
  </si>
  <si>
    <t>КУО По2</t>
  </si>
  <si>
    <t>КП По2</t>
  </si>
  <si>
    <t>ПОИ По2</t>
  </si>
  <si>
    <t>ТОИ По2</t>
  </si>
  <si>
    <t>СПК По2</t>
  </si>
  <si>
    <t>ПомИк2 По2</t>
  </si>
  <si>
    <t>ПомИ3 По2</t>
  </si>
  <si>
    <t>Р4 и</t>
  </si>
  <si>
    <t>Р4 к</t>
  </si>
  <si>
    <t>Р4 п</t>
  </si>
  <si>
    <t>КРМ</t>
  </si>
  <si>
    <t>КРИ ПОВ</t>
  </si>
  <si>
    <t>ПОМ И2</t>
  </si>
  <si>
    <t>НАЗИВ СУДА</t>
  </si>
  <si>
    <t>Број судија</t>
  </si>
  <si>
    <t>% СТАРИХ ПРЕДМЕТА У ОДНОСУ НА  УКУПНО У РАДУ</t>
  </si>
  <si>
    <t>ПРОСЕЧНО СТАРИХ ПРЕДМЕТА ОСТАЛО У РАДУ ПО СУДИЈИ</t>
  </si>
  <si>
    <t>ОД 3 ДО 5</t>
  </si>
  <si>
    <t>ОД 5 ДО 10</t>
  </si>
  <si>
    <t>ПРЕКО 10</t>
  </si>
  <si>
    <t>ИЗ  ОВЕ ТАБЕЛЕ</t>
  </si>
  <si>
    <t>ИЗ  ТАБЕЛЕ Т1</t>
  </si>
  <si>
    <t>РАЗЛИКА ПОДАТАКА ИЗ  ОВЕ И ТАБЕЛЕ Т1</t>
  </si>
  <si>
    <t>Сик</t>
  </si>
  <si>
    <t>Ик-По1</t>
  </si>
  <si>
    <t>Ик-По2</t>
  </si>
  <si>
    <t>Кри-По1</t>
  </si>
  <si>
    <t>Кри-По2</t>
  </si>
  <si>
    <t>Виши суд у Београду</t>
  </si>
  <si>
    <t>Виши суд у Ваљеву</t>
  </si>
  <si>
    <t>Виши суд у Врању</t>
  </si>
  <si>
    <t>Виши суд у Зајечару</t>
  </si>
  <si>
    <t>Виши суд у Зрењанину</t>
  </si>
  <si>
    <t>Виши суд у Јагодини</t>
  </si>
  <si>
    <t>Виши суд у Крагујевцу</t>
  </si>
  <si>
    <t>Виши суд у Краљеву</t>
  </si>
  <si>
    <t>Виши суд у Крушевцу</t>
  </si>
  <si>
    <t>Виши суд у Лесковцу</t>
  </si>
  <si>
    <t>Виши суд у Неготину</t>
  </si>
  <si>
    <t>Виши суд у Нишу</t>
  </si>
  <si>
    <t>Виши суд у Новом Пазару</t>
  </si>
  <si>
    <t>Виши суд у Новом Саду</t>
  </si>
  <si>
    <t>Виши суд у Панчеву</t>
  </si>
  <si>
    <t>Виши суд у Пироту</t>
  </si>
  <si>
    <t>Виши суд у Пожаревцу</t>
  </si>
  <si>
    <t>Виши суд у Прокупљу</t>
  </si>
  <si>
    <t>Виши суд у Смедереву</t>
  </si>
  <si>
    <t>Виши суд у Сомбору</t>
  </si>
  <si>
    <t>Виши суд у Сремској Митровици</t>
  </si>
  <si>
    <t>Виши суд у Суботици</t>
  </si>
  <si>
    <t>Виши суд у Ужицу</t>
  </si>
  <si>
    <t>Виши суд у Чачку</t>
  </si>
  <si>
    <t>Виши суд у Шапцу</t>
  </si>
  <si>
    <t>НАЗИВ ВИШЕГ СУДА:</t>
  </si>
  <si>
    <t>П-уз</t>
  </si>
  <si>
    <t>Ппр-уз</t>
  </si>
  <si>
    <t>Гж-јб</t>
  </si>
  <si>
    <t>Кв СИК</t>
  </si>
  <si>
    <t>Р4 р</t>
  </si>
  <si>
    <t>Прр1</t>
  </si>
  <si>
    <t>Рж к</t>
  </si>
  <si>
    <t>Рж г</t>
  </si>
  <si>
    <t>Рж р</t>
  </si>
  <si>
    <t>Гж рр</t>
  </si>
  <si>
    <t>Р4к По1</t>
  </si>
  <si>
    <t>Р4к По2</t>
  </si>
  <si>
    <t>Ик-кз</t>
  </si>
  <si>
    <t>Пом Ук2</t>
  </si>
  <si>
    <t>Ку</t>
  </si>
  <si>
    <t>КПП Пов</t>
  </si>
  <si>
    <t>Пом Иг</t>
  </si>
  <si>
    <t>Пом Ук2 - По1</t>
  </si>
  <si>
    <t>Пом Ук2 - По2</t>
  </si>
  <si>
    <t>Спп - По1</t>
  </si>
  <si>
    <t>Спп - По2</t>
  </si>
  <si>
    <t>Пом Ук2Н - По2</t>
  </si>
  <si>
    <t>КПП Пов1</t>
  </si>
  <si>
    <t>Спп</t>
  </si>
  <si>
    <t>Пом И3Н</t>
  </si>
  <si>
    <t>ПомУк2Н</t>
  </si>
  <si>
    <t>ПомУк2Н-По1</t>
  </si>
  <si>
    <t>Ссок</t>
  </si>
  <si>
    <t>Ссос</t>
  </si>
  <si>
    <t>Кепл</t>
  </si>
  <si>
    <t>Помк</t>
  </si>
  <si>
    <t>Имбм</t>
  </si>
  <si>
    <t>ПРЕДСЕДНИК СУДА</t>
  </si>
  <si>
    <t>_______________________________</t>
  </si>
  <si>
    <t>Име и презиме:</t>
  </si>
  <si>
    <t>СПК По3</t>
  </si>
  <si>
    <t>Гж-И</t>
  </si>
  <si>
    <t>ЗБИРНИ ИЗВЕШТАЈ ВИШИХ СУДОВА - ПОДРУЧЈЕ АПЕЛАЦИОНОГ СУДА У БЕОГРАДУ</t>
  </si>
  <si>
    <t>ЗБИРНИ ИЗВЕШТАЈ ВИШИХ СУДОВА - ПОДРУЧЈЕ АПЕЛАЦИОНОГ СУДА У КРАГУЈЕВЦУ</t>
  </si>
  <si>
    <t>ЗБИРНИ ИЗВЕШТАЈ ВИШИХ СУДОВА - ПОДРУЧЈЕ АПЕЛАЦИОНОГ СУДА У НИШУ</t>
  </si>
  <si>
    <t>ЗБИРНИ ИЗВЕШТАЈ ВИШИХ СУДОВА - ПОДРУЧЈЕ АПЕЛАЦИОНОГ СУДА У НОВОМ САДУ</t>
  </si>
  <si>
    <t>НАЗИВ ВИШЕГ СУДА</t>
  </si>
  <si>
    <t>Врста материје</t>
  </si>
  <si>
    <t>Укупан број нерешених предмета</t>
  </si>
  <si>
    <t>ТРАЈАЊЕ ПОСТУПКА</t>
  </si>
  <si>
    <t>До 1 године</t>
  </si>
  <si>
    <t>Од 1 до 2 године</t>
  </si>
  <si>
    <t>Од 5 до 10 година</t>
  </si>
  <si>
    <t>Преко 10 година</t>
  </si>
  <si>
    <t>Укупан број решених предмета</t>
  </si>
  <si>
    <t>Решење о обустави због застарелости</t>
  </si>
  <si>
    <t>Одбијајућа пресуда због застарелости</t>
  </si>
  <si>
    <t xml:space="preserve">Име и презиме: </t>
  </si>
  <si>
    <t>____________________________________</t>
  </si>
  <si>
    <t>Пом Укн</t>
  </si>
  <si>
    <t>Пом Иг Х1</t>
  </si>
  <si>
    <t>Ссок По1</t>
  </si>
  <si>
    <t>Пв П3</t>
  </si>
  <si>
    <t>Кпп Пов2</t>
  </si>
  <si>
    <t>КПП По4</t>
  </si>
  <si>
    <t>КППР По4</t>
  </si>
  <si>
    <t>Кв По4</t>
  </si>
  <si>
    <t>СПК По4</t>
  </si>
  <si>
    <t>Кр По4</t>
  </si>
  <si>
    <t>Пои По4</t>
  </si>
  <si>
    <t>Кпп Пов По4</t>
  </si>
  <si>
    <t>ПомУк2 По4</t>
  </si>
  <si>
    <t>БРОЈ НЕРЕШЕНИХ СТАРИХ ПРЕДМЕТА  - ПРЕМА ДАТУМУ ИНИЦИЈАЛНОГ АКТА</t>
  </si>
  <si>
    <t>БРОЈ НЕРЕШЕНИХ СТАРИХ ПРЕДМЕТА  - ПРЕМА ДАТУМУ ПРИЈЕМА</t>
  </si>
  <si>
    <t>БРОЈ РЕШЕНИХ СТАРИХ ПРЕДМЕТА  - ПРЕМА ДАТУМУ ПРИЈЕМА</t>
  </si>
  <si>
    <t>Куо-По4</t>
  </si>
  <si>
    <t>УКУПНО ОД 1-14</t>
  </si>
  <si>
    <t>Укупно од 1-14</t>
  </si>
  <si>
    <t>Нпж</t>
  </si>
  <si>
    <t>Нерешено на  почетку</t>
  </si>
  <si>
    <t>Решено мериторно</t>
  </si>
  <si>
    <t>Решено на други начин</t>
  </si>
  <si>
    <t>Кж1</t>
  </si>
  <si>
    <t>Кж2</t>
  </si>
  <si>
    <t>Гж2</t>
  </si>
  <si>
    <t>УКУПНО ОД 1-6</t>
  </si>
  <si>
    <t>К-По3</t>
  </si>
  <si>
    <t>К-По4</t>
  </si>
  <si>
    <t>БРОЈ СУДИЈА</t>
  </si>
  <si>
    <t>ИЗ ОВЕ ТАБЕЛЕ</t>
  </si>
  <si>
    <t>ИЗ ТАБЕЛЕ Т1</t>
  </si>
  <si>
    <t>РАЗЛИКА ПОДАТАКА ИЗ ОВЕ И ТАБЕЛЕ Т1</t>
  </si>
  <si>
    <t>Пом И3Н-По1</t>
  </si>
  <si>
    <t>Пом И3Н-По2</t>
  </si>
  <si>
    <t>Од 2 до 3 године</t>
  </si>
  <si>
    <t>Од 3 до 5 година</t>
  </si>
  <si>
    <t>Р4к По4</t>
  </si>
  <si>
    <t>ДУЖИНА ТРАЈАЊА СТАРИХ ПРЕДМЕТА</t>
  </si>
  <si>
    <t>Р5</t>
  </si>
  <si>
    <t>Гж јбз</t>
  </si>
  <si>
    <t>Ипв</t>
  </si>
  <si>
    <t>Кре По4</t>
  </si>
  <si>
    <t>Кп По4</t>
  </si>
  <si>
    <t>Гж рр1</t>
  </si>
  <si>
    <t>ИЗВЕШТАЈ О РАДУ СУДА ЗА ПЕРИОД ОД 01.01.2021. ДО 31.12.2021. ГОДИНЕ</t>
  </si>
  <si>
    <t>ИЗВЕШТАЈ О НЕРЕШЕНИМ СТАРИМ ПРЕДМЕТИМА НА ДАН 31.12.2021. ГОДИНЕ  - ПРЕМА ДАТУМУ ИНИЦИЈАЛНОГ АКТА</t>
  </si>
  <si>
    <t>УКУПНО У РАДУ (укупно нерешено на почетку + укупно примљено) 01.01-31.12.2021..</t>
  </si>
  <si>
    <t>УКУПНО НЕРЕШЕНИХ СТАРИХ ПРЕДМЕТА на дан 31.12.2021.</t>
  </si>
  <si>
    <t>ИЗВЕШТАЈ О БРОЈУ НЕРЕШЕНИХ ПРЕДМЕТА ЗА ПЕРИОД ОД 01.01.2021. ДО 31.12.2021. - ПРЕМА ДАТУМУ ПРИЈЕМА</t>
  </si>
  <si>
    <t>ИЗВЕШТАЈ О БРОЈУ РЕШЕНИХ ПРЕДМЕТА ЗА ПЕРИОД ОД 01.01.2021. ДО 31.12.2021. - ПРЕМА ДАТУМУ ПРИЈЕМА</t>
  </si>
  <si>
    <t>*Застарелост на дан 31.12.2021.</t>
  </si>
  <si>
    <t>ИЗВЕШТАЈ О ПРЕДМЕТИМА СА ЕЛЕМЕНТИМА НАСИЉА У ПОРОДИЦИ ЗА ПЕРИОД ОД 01.01.2021. ДО 31.12.2021. ГОДИНЕ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</si>
  <si>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</si>
  <si>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</si>
  <si>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</si>
  <si>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</si>
  <si>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</si>
  <si>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</si>
  <si>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</si>
  <si>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</si>
  <si>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</si>
  <si>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Пом Иг Х2</t>
  </si>
  <si>
    <t>УКУПНО ОД 1-112</t>
  </si>
  <si>
    <t>УКУПНО ОД 113-122</t>
  </si>
  <si>
    <t>УКУПНО ОД 1-122</t>
  </si>
  <si>
    <t>УКУПНО ОД 123-135</t>
  </si>
  <si>
    <t>УКУПНО ОД 1-135</t>
  </si>
  <si>
    <t>УКУПНО ОД 136-144</t>
  </si>
  <si>
    <t>УКУПНО ОД 1-144</t>
  </si>
  <si>
    <t>НАЗИВ СУДА:</t>
  </si>
  <si>
    <t>ИЗВЕШТАЈ О ПРЕДМЕТИМА МЕДИЈАЦИЈЕ ЗА ПЕРИОД 01.01.2021. ДО 31.12.2021. ГОДИНЕ</t>
  </si>
  <si>
    <t>Број радних спорова упућених Агенцији за мирно решавање радних  спорова</t>
  </si>
  <si>
    <t>Број радних спорова започетих пред судом, а окончани пред Агенцијом за мирно решавање радних спорова</t>
  </si>
  <si>
    <r>
      <t xml:space="preserve">Број предмета упућених на медијацију
</t>
    </r>
    <r>
      <rPr>
        <b/>
        <sz val="11"/>
        <color indexed="10"/>
        <rFont val="Arial"/>
        <family val="2"/>
      </rPr>
      <t>(без предмета радних спорова)</t>
    </r>
  </si>
  <si>
    <r>
      <t xml:space="preserve">Број предмета решених кроз поступак посредовања (медијацијом)
</t>
    </r>
    <r>
      <rPr>
        <b/>
        <sz val="11"/>
        <color indexed="10"/>
        <rFont val="Arial"/>
        <family val="2"/>
      </rPr>
      <t>без предмета радних спорова</t>
    </r>
  </si>
  <si>
    <t>Молнар Ференц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</si>
</sst>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RSD&quot;;\-#,##0\ &quot;RSD&quot;"/>
    <numFmt numFmtId="167" formatCode="#,##0\ &quot;RSD&quot;;[Red]\-#,##0\ &quot;RSD&quot;"/>
    <numFmt numFmtId="168" formatCode="#,##0.00\ &quot;RSD&quot;;\-#,##0.00\ &quot;RSD&quot;"/>
    <numFmt numFmtId="169" formatCode="#,##0.00\ &quot;RSD&quot;;[Red]\-#,##0.00\ &quot;RSD&quot;"/>
    <numFmt numFmtId="170" formatCode="_-* #,##0\ &quot;RSD&quot;_-;\-* #,##0\ &quot;RSD&quot;_-;_-* &quot;-&quot;\ &quot;RSD&quot;_-;_-@_-"/>
    <numFmt numFmtId="171" formatCode="_-* #,##0_-;\-* #,##0_-;_-* &quot;-&quot;_-;_-@_-"/>
    <numFmt numFmtId="172" formatCode="_-* #,##0.00\ &quot;RSD&quot;_-;\-* #,##0.00\ &quot;RSD&quot;_-;_-* &quot;-&quot;??\ &quot;RSD&quot;_-;_-@_-"/>
    <numFmt numFmtId="173" formatCode="_-* #,##0.00_-;\-* #,##0.00_-;_-* &quot;-&quot;??_-;_-@_-"/>
    <numFmt numFmtId="174" formatCode="_-* #,##0\ _R_S_D_-;\-* #,##0\ _R_S_D_-;_-* &quot;-&quot;\ _R_S_D_-;_-@_-"/>
    <numFmt numFmtId="175" formatCode="_-* #,##0.00\ _R_S_D_-;\-* #,##0.00\ _R_S_D_-;_-* &quot;-&quot;??\ _R_S_D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Дин.&quot;;\-#,##0\ &quot;Дин.&quot;"/>
    <numFmt numFmtId="193" formatCode="#,##0\ &quot;Дин.&quot;;[Red]\-#,##0\ &quot;Дин.&quot;"/>
    <numFmt numFmtId="194" formatCode="#,##0.00\ &quot;Дин.&quot;;\-#,##0.00\ &quot;Дин.&quot;"/>
    <numFmt numFmtId="195" formatCode="#,##0.00\ &quot;Дин.&quot;;[Red]\-#,##0.00\ &quot;Дин.&quot;"/>
    <numFmt numFmtId="196" formatCode="_-* #,##0\ &quot;Дин.&quot;_-;\-* #,##0\ &quot;Дин.&quot;_-;_-* &quot;-&quot;\ &quot;Дин.&quot;_-;_-@_-"/>
    <numFmt numFmtId="197" formatCode="_-* #,##0\ _Д_и_н_._-;\-* #,##0\ _Д_и_н_._-;_-* &quot;-&quot;\ _Д_и_н_._-;_-@_-"/>
    <numFmt numFmtId="198" formatCode="_-* #,##0.00\ &quot;Дин.&quot;_-;\-* #,##0.00\ &quot;Дин.&quot;_-;_-* &quot;-&quot;??\ &quot;Дин.&quot;_-;_-@_-"/>
    <numFmt numFmtId="199" formatCode="_-* #,##0.00\ _Д_и_н_._-;\-* #,##0.00\ _Д_и_н_._-;_-* &quot;-&quot;??\ _Д_и_н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36" fillId="20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0" fontId="16" fillId="0" borderId="0" xfId="61" applyFont="1" applyBorder="1" applyAlignment="1" applyProtection="1">
      <alignment vertical="center"/>
      <protection/>
    </xf>
    <xf numFmtId="0" fontId="16" fillId="0" borderId="0" xfId="61" applyFont="1" applyBorder="1" applyAlignment="1" applyProtection="1">
      <alignment horizontal="center" vertical="center"/>
      <protection/>
    </xf>
    <xf numFmtId="0" fontId="15" fillId="0" borderId="0" xfId="61" applyFont="1" applyBorder="1" applyAlignment="1" applyProtection="1">
      <alignment vertical="center"/>
      <protection/>
    </xf>
    <xf numFmtId="0" fontId="1" fillId="0" borderId="0" xfId="61" applyProtection="1">
      <alignment/>
      <protection/>
    </xf>
    <xf numFmtId="0" fontId="16" fillId="0" borderId="0" xfId="61" applyFont="1" applyFill="1" applyBorder="1" applyAlignment="1" applyProtection="1">
      <alignment vertical="center"/>
      <protection/>
    </xf>
    <xf numFmtId="0" fontId="16" fillId="20" borderId="10" xfId="61" applyFont="1" applyFill="1" applyBorder="1" applyAlignment="1" applyProtection="1">
      <alignment horizontal="center" vertical="center" wrapText="1"/>
      <protection/>
    </xf>
    <xf numFmtId="0" fontId="16" fillId="0" borderId="0" xfId="6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horizontal="center" vertical="center"/>
      <protection/>
    </xf>
    <xf numFmtId="0" fontId="10" fillId="0" borderId="10" xfId="61" applyFont="1" applyBorder="1" applyAlignment="1" applyProtection="1">
      <alignment horizontal="center" vertical="center"/>
      <protection/>
    </xf>
    <xf numFmtId="3" fontId="7" fillId="0" borderId="0" xfId="61" applyNumberFormat="1" applyFont="1" applyFill="1" applyBorder="1" applyAlignment="1" applyProtection="1">
      <alignment horizontal="center" vertical="center" wrapText="1"/>
      <protection/>
    </xf>
    <xf numFmtId="3" fontId="7" fillId="0" borderId="0" xfId="61" applyNumberFormat="1" applyFont="1" applyFill="1" applyBorder="1" applyAlignment="1" applyProtection="1">
      <alignment horizontal="center" vertical="center"/>
      <protection/>
    </xf>
    <xf numFmtId="3" fontId="8" fillId="0" borderId="0" xfId="61" applyNumberFormat="1" applyFont="1" applyFill="1" applyBorder="1" applyAlignment="1" applyProtection="1">
      <alignment horizontal="center" vertical="center"/>
      <protection/>
    </xf>
    <xf numFmtId="0" fontId="11" fillId="0" borderId="0" xfId="61" applyFont="1" applyFill="1" applyAlignment="1" applyProtection="1">
      <alignment vertical="center"/>
      <protection/>
    </xf>
    <xf numFmtId="0" fontId="12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3" fontId="7" fillId="20" borderId="10" xfId="61" applyNumberFormat="1" applyFont="1" applyFill="1" applyBorder="1" applyAlignment="1" applyProtection="1">
      <alignment horizontal="right" vertical="center" wrapText="1"/>
      <protection/>
    </xf>
    <xf numFmtId="3" fontId="7" fillId="0" borderId="10" xfId="61" applyNumberFormat="1" applyFont="1" applyBorder="1" applyAlignment="1" applyProtection="1">
      <alignment horizontal="right" vertical="center" wrapText="1"/>
      <protection locked="0"/>
    </xf>
    <xf numFmtId="3" fontId="7" fillId="20" borderId="10" xfId="61" applyNumberFormat="1" applyFont="1" applyFill="1" applyBorder="1" applyAlignment="1" applyProtection="1">
      <alignment horizontal="right" vertical="center"/>
      <protection/>
    </xf>
    <xf numFmtId="3" fontId="7" fillId="0" borderId="10" xfId="61" applyNumberFormat="1" applyFont="1" applyBorder="1" applyAlignment="1" applyProtection="1">
      <alignment horizontal="right" vertical="center"/>
      <protection locked="0"/>
    </xf>
    <xf numFmtId="3" fontId="8" fillId="20" borderId="10" xfId="61" applyNumberFormat="1" applyFont="1" applyFill="1" applyBorder="1" applyAlignment="1" applyProtection="1">
      <alignment horizontal="right" vertical="center"/>
      <protection/>
    </xf>
    <xf numFmtId="1" fontId="40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3" fontId="41" fillId="25" borderId="10" xfId="0" applyNumberFormat="1" applyFont="1" applyFill="1" applyBorder="1" applyAlignment="1" applyProtection="1">
      <alignment horizontal="right" wrapText="1"/>
      <protection/>
    </xf>
    <xf numFmtId="3" fontId="41" fillId="11" borderId="10" xfId="0" applyNumberFormat="1" applyFont="1" applyFill="1" applyBorder="1" applyAlignment="1" applyProtection="1">
      <alignment horizontal="right" wrapText="1"/>
      <protection/>
    </xf>
    <xf numFmtId="3" fontId="41" fillId="0" borderId="10" xfId="0" applyNumberFormat="1" applyFont="1" applyBorder="1" applyAlignment="1" applyProtection="1">
      <alignment horizontal="right" wrapText="1"/>
      <protection/>
    </xf>
    <xf numFmtId="3" fontId="40" fillId="25" borderId="10" xfId="0" applyNumberFormat="1" applyFont="1" applyFill="1" applyBorder="1" applyAlignment="1" applyProtection="1">
      <alignment horizontal="right" wrapText="1"/>
      <protection/>
    </xf>
    <xf numFmtId="3" fontId="40" fillId="11" borderId="10" xfId="0" applyNumberFormat="1" applyFont="1" applyFill="1" applyBorder="1" applyAlignment="1" applyProtection="1">
      <alignment horizontal="right" wrapText="1"/>
      <protection/>
    </xf>
    <xf numFmtId="3" fontId="40" fillId="0" borderId="10" xfId="0" applyNumberFormat="1" applyFont="1" applyBorder="1" applyAlignment="1" applyProtection="1">
      <alignment horizontal="right" wrapText="1"/>
      <protection/>
    </xf>
    <xf numFmtId="0" fontId="0" fillId="20" borderId="10" xfId="0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 applyProtection="1">
      <alignment vertical="center"/>
      <protection locked="0"/>
    </xf>
    <xf numFmtId="3" fontId="0" fillId="20" borderId="10" xfId="0" applyNumberForma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20" borderId="10" xfId="0" applyNumberFormat="1" applyFont="1" applyFill="1" applyBorder="1" applyAlignment="1" applyProtection="1">
      <alignment vertical="center"/>
      <protection/>
    </xf>
    <xf numFmtId="3" fontId="41" fillId="25" borderId="10" xfId="0" applyNumberFormat="1" applyFont="1" applyFill="1" applyBorder="1" applyAlignment="1" applyProtection="1">
      <alignment horizontal="right" vertical="center" wrapText="1"/>
      <protection/>
    </xf>
    <xf numFmtId="3" fontId="41" fillId="11" borderId="10" xfId="0" applyNumberFormat="1" applyFont="1" applyFill="1" applyBorder="1" applyAlignment="1" applyProtection="1">
      <alignment horizontal="right" vertical="center" wrapText="1"/>
      <protection/>
    </xf>
    <xf numFmtId="3" fontId="41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6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3" fontId="1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6" fillId="20" borderId="10" xfId="0" applyNumberFormat="1" applyFont="1" applyFill="1" applyBorder="1" applyAlignment="1" applyProtection="1">
      <alignment horizontal="right" vertical="center" wrapText="1"/>
      <protection/>
    </xf>
    <xf numFmtId="3" fontId="16" fillId="20" borderId="10" xfId="0" applyNumberFormat="1" applyFont="1" applyFill="1" applyBorder="1" applyAlignment="1" applyProtection="1">
      <alignment horizontal="right" vertical="center" wrapText="1"/>
      <protection/>
    </xf>
    <xf numFmtId="4" fontId="16" fillId="2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Fill="1" applyBorder="1" applyAlignment="1">
      <alignment horizontal="left" vertical="center" wrapText="1"/>
    </xf>
    <xf numFmtId="3" fontId="16" fillId="26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3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5" fillId="3" borderId="10" xfId="0" applyNumberFormat="1" applyFont="1" applyFill="1" applyBorder="1" applyAlignment="1" applyProtection="1">
      <alignment horizontal="right" vertical="center" wrapText="1"/>
      <protection/>
    </xf>
    <xf numFmtId="4" fontId="16" fillId="3" borderId="10" xfId="0" applyNumberFormat="1" applyFont="1" applyFill="1" applyBorder="1" applyAlignment="1" applyProtection="1">
      <alignment horizontal="right" vertical="center" wrapText="1"/>
      <protection/>
    </xf>
    <xf numFmtId="4" fontId="15" fillId="3" borderId="10" xfId="0" applyNumberFormat="1" applyFont="1" applyFill="1" applyBorder="1" applyAlignment="1" applyProtection="1">
      <alignment horizontal="right" vertical="center" wrapText="1"/>
      <protection/>
    </xf>
    <xf numFmtId="4" fontId="16" fillId="3" borderId="10" xfId="0" applyNumberFormat="1" applyFont="1" applyFill="1" applyBorder="1" applyAlignment="1" applyProtection="1">
      <alignment horizontal="right" vertical="center"/>
      <protection/>
    </xf>
    <xf numFmtId="4" fontId="15" fillId="3" borderId="10" xfId="0" applyNumberFormat="1" applyFont="1" applyFill="1" applyBorder="1" applyAlignment="1" applyProtection="1">
      <alignment horizontal="right" vertical="center"/>
      <protection/>
    </xf>
    <xf numFmtId="0" fontId="15" fillId="26" borderId="10" xfId="0" applyFont="1" applyFill="1" applyBorder="1" applyAlignment="1" applyProtection="1">
      <alignment horizontal="left" vertical="center" wrapText="1"/>
      <protection/>
    </xf>
    <xf numFmtId="4" fontId="15" fillId="20" borderId="10" xfId="0" applyNumberFormat="1" applyFont="1" applyFill="1" applyBorder="1" applyAlignment="1" applyProtection="1">
      <alignment horizontal="right" vertical="center"/>
      <protection/>
    </xf>
    <xf numFmtId="3" fontId="15" fillId="0" borderId="10" xfId="0" applyNumberFormat="1" applyFont="1" applyFill="1" applyBorder="1" applyAlignment="1" applyProtection="1">
      <alignment horizontal="right" vertical="center"/>
      <protection locked="0"/>
    </xf>
    <xf numFmtId="3" fontId="15" fillId="3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26" borderId="10" xfId="0" applyFont="1" applyFill="1" applyBorder="1" applyAlignment="1" applyProtection="1">
      <alignment horizontal="left" vertical="center" wrapText="1"/>
      <protection/>
    </xf>
    <xf numFmtId="3" fontId="6" fillId="20" borderId="10" xfId="58" applyNumberFormat="1" applyFont="1" applyFill="1" applyBorder="1" applyAlignment="1" applyProtection="1">
      <alignment horizontal="right" vertical="center" wrapText="1"/>
      <protection/>
    </xf>
    <xf numFmtId="3" fontId="6" fillId="26" borderId="10" xfId="58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25" borderId="10" xfId="0" applyNumberFormat="1" applyFont="1" applyFill="1" applyBorder="1" applyAlignment="1" applyProtection="1">
      <alignment horizontal="right" vertical="center" wrapText="1"/>
      <protection/>
    </xf>
    <xf numFmtId="1" fontId="6" fillId="11" borderId="10" xfId="0" applyNumberFormat="1" applyFont="1" applyFill="1" applyBorder="1" applyAlignment="1" applyProtection="1">
      <alignment horizontal="right" vertical="center" wrapText="1"/>
      <protection/>
    </xf>
    <xf numFmtId="3" fontId="6" fillId="0" borderId="10" xfId="58" applyNumberFormat="1" applyFont="1" applyFill="1" applyBorder="1" applyAlignment="1" applyProtection="1">
      <alignment horizontal="right" vertical="center" wrapText="1"/>
      <protection locked="0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11" fillId="3" borderId="10" xfId="58" applyNumberFormat="1" applyFont="1" applyFill="1" applyBorder="1" applyAlignment="1" applyProtection="1">
      <alignment horizontal="right" vertical="center" wrapText="1"/>
      <protection/>
    </xf>
    <xf numFmtId="4" fontId="11" fillId="3" borderId="10" xfId="0" applyNumberFormat="1" applyFont="1" applyFill="1" applyBorder="1" applyAlignment="1" applyProtection="1">
      <alignment horizontal="right" vertical="center" wrapText="1"/>
      <protection/>
    </xf>
    <xf numFmtId="1" fontId="11" fillId="25" borderId="10" xfId="0" applyNumberFormat="1" applyFont="1" applyFill="1" applyBorder="1" applyAlignment="1" applyProtection="1">
      <alignment horizontal="right" vertical="center" wrapText="1"/>
      <protection/>
    </xf>
    <xf numFmtId="1" fontId="11" fillId="11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4" fontId="11" fillId="3" borderId="10" xfId="58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2" fillId="8" borderId="10" xfId="0" applyFont="1" applyFill="1" applyBorder="1" applyAlignment="1">
      <alignment horizontal="left" vertical="center" wrapText="1"/>
    </xf>
    <xf numFmtId="0" fontId="12" fillId="0" borderId="0" xfId="61" applyFont="1" applyFill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26" borderId="12" xfId="0" applyNumberFormat="1" applyFont="1" applyFill="1" applyBorder="1" applyAlignment="1" applyProtection="1">
      <alignment vertical="center" wrapText="1"/>
      <protection/>
    </xf>
    <xf numFmtId="0" fontId="10" fillId="26" borderId="0" xfId="0" applyFont="1" applyFill="1" applyAlignment="1" applyProtection="1">
      <alignment vertical="center"/>
      <protection/>
    </xf>
    <xf numFmtId="0" fontId="15" fillId="2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1" fontId="12" fillId="3" borderId="10" xfId="0" applyNumberFormat="1" applyFont="1" applyFill="1" applyBorder="1" applyAlignment="1" applyProtection="1">
      <alignment horizontal="center" vertical="center" wrapText="1"/>
      <protection/>
    </xf>
    <xf numFmtId="1" fontId="13" fillId="24" borderId="10" xfId="0" applyNumberFormat="1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0" fontId="9" fillId="2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3" fontId="19" fillId="20" borderId="10" xfId="0" applyNumberFormat="1" applyFont="1" applyFill="1" applyBorder="1" applyAlignment="1" applyProtection="1">
      <alignment horizontal="right" vertical="center" wrapText="1"/>
      <protection/>
    </xf>
    <xf numFmtId="3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3" fontId="13" fillId="2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3" fontId="17" fillId="20" borderId="10" xfId="0" applyNumberFormat="1" applyFont="1" applyFill="1" applyBorder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7" fillId="8" borderId="10" xfId="0" applyFont="1" applyFill="1" applyBorder="1" applyAlignment="1" applyProtection="1">
      <alignment horizontal="left" vertical="center" wrapText="1"/>
      <protection/>
    </xf>
    <xf numFmtId="3" fontId="19" fillId="0" borderId="10" xfId="0" applyNumberFormat="1" applyFont="1" applyFill="1" applyBorder="1" applyAlignment="1" applyProtection="1">
      <alignment horizontal="right" vertical="center" wrapText="1"/>
      <protection/>
    </xf>
    <xf numFmtId="3" fontId="19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20" fillId="0" borderId="10" xfId="46" applyNumberFormat="1" applyFont="1" applyBorder="1" applyAlignment="1">
      <alignment horizontal="right" vertical="center"/>
      <protection/>
    </xf>
    <xf numFmtId="3" fontId="20" fillId="0" borderId="10" xfId="0" applyNumberFormat="1" applyFont="1" applyBorder="1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7" fillId="0" borderId="0" xfId="0" applyFont="1" applyAlignment="1" applyProtection="1">
      <alignment vertical="center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15" fillId="3" borderId="13" xfId="0" applyNumberFormat="1" applyFont="1" applyFill="1" applyBorder="1" applyAlignment="1" applyProtection="1">
      <alignment horizontal="left" vertical="center" wrapText="1"/>
      <protection/>
    </xf>
    <xf numFmtId="0" fontId="15" fillId="3" borderId="14" xfId="0" applyNumberFormat="1" applyFont="1" applyFill="1" applyBorder="1" applyAlignment="1" applyProtection="1">
      <alignment horizontal="left" vertical="center" wrapText="1"/>
      <protection/>
    </xf>
    <xf numFmtId="0" fontId="15" fillId="3" borderId="10" xfId="0" applyNumberFormat="1" applyFont="1" applyFill="1" applyBorder="1" applyAlignment="1" applyProtection="1">
      <alignment horizontal="left" vertical="center" wrapText="1"/>
      <protection/>
    </xf>
    <xf numFmtId="0" fontId="12" fillId="3" borderId="10" xfId="0" applyNumberFormat="1" applyFont="1" applyFill="1" applyBorder="1" applyAlignment="1" applyProtection="1">
      <alignment horizontal="left" vertical="center" wrapText="1"/>
      <protection/>
    </xf>
    <xf numFmtId="0" fontId="15" fillId="20" borderId="10" xfId="0" applyNumberFormat="1" applyFont="1" applyFill="1" applyBorder="1" applyAlignment="1" applyProtection="1">
      <alignment horizontal="center" vertical="center" wrapText="1"/>
      <protection/>
    </xf>
    <xf numFmtId="0" fontId="10" fillId="20" borderId="10" xfId="0" applyFont="1" applyFill="1" applyBorder="1" applyAlignment="1" applyProtection="1">
      <alignment vertical="center"/>
      <protection/>
    </xf>
    <xf numFmtId="0" fontId="10" fillId="20" borderId="10" xfId="0" applyNumberFormat="1" applyFont="1" applyFill="1" applyBorder="1" applyAlignment="1" applyProtection="1">
      <alignment vertical="center" wrapText="1"/>
      <protection/>
    </xf>
    <xf numFmtId="0" fontId="8" fillId="3" borderId="10" xfId="0" applyNumberFormat="1" applyFont="1" applyFill="1" applyBorder="1" applyAlignment="1" applyProtection="1">
      <alignment horizontal="left" vertical="center" wrapText="1"/>
      <protection/>
    </xf>
    <xf numFmtId="0" fontId="9" fillId="3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/>
      <protection locked="0"/>
    </xf>
    <xf numFmtId="0" fontId="8" fillId="3" borderId="10" xfId="0" applyNumberFormat="1" applyFont="1" applyFill="1" applyBorder="1" applyAlignment="1" applyProtection="1">
      <alignment horizontal="left" vertical="center"/>
      <protection/>
    </xf>
    <xf numFmtId="0" fontId="0" fillId="3" borderId="10" xfId="0" applyNumberFormat="1" applyFont="1" applyFill="1" applyBorder="1" applyAlignment="1" applyProtection="1">
      <alignment horizontal="left" vertical="center" wrapText="1"/>
      <protection/>
    </xf>
    <xf numFmtId="0" fontId="15" fillId="3" borderId="10" xfId="0" applyNumberFormat="1" applyFont="1" applyFill="1" applyBorder="1" applyAlignment="1" applyProtection="1">
      <alignment horizontal="center" vertical="center" wrapText="1"/>
      <protection/>
    </xf>
    <xf numFmtId="0" fontId="15" fillId="20" borderId="10" xfId="0" applyNumberFormat="1" applyFont="1" applyFill="1" applyBorder="1" applyAlignment="1" applyProtection="1">
      <alignment horizontal="center" vertical="center"/>
      <protection/>
    </xf>
    <xf numFmtId="0" fontId="10" fillId="3" borderId="10" xfId="0" applyNumberFormat="1" applyFont="1" applyFill="1" applyBorder="1" applyAlignment="1" applyProtection="1">
      <alignment vertical="center" wrapText="1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46" fillId="0" borderId="0" xfId="0" applyNumberFormat="1" applyFont="1" applyFill="1" applyAlignment="1" applyProtection="1">
      <alignment horizontal="center" vertical="center"/>
      <protection/>
    </xf>
    <xf numFmtId="0" fontId="11" fillId="3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43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/>
    </xf>
    <xf numFmtId="1" fontId="12" fillId="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/>
      <protection/>
    </xf>
    <xf numFmtId="0" fontId="15" fillId="3" borderId="10" xfId="0" applyNumberFormat="1" applyFont="1" applyFill="1" applyBorder="1" applyAlignment="1" applyProtection="1">
      <alignment horizontal="left" vertical="center"/>
      <protection/>
    </xf>
    <xf numFmtId="0" fontId="10" fillId="3" borderId="10" xfId="0" applyNumberFormat="1" applyFont="1" applyFill="1" applyBorder="1" applyAlignment="1" applyProtection="1">
      <alignment horizontal="left" vertical="center" wrapText="1"/>
      <protection/>
    </xf>
    <xf numFmtId="0" fontId="12" fillId="23" borderId="13" xfId="0" applyFont="1" applyFill="1" applyBorder="1" applyAlignment="1" applyProtection="1">
      <alignment horizontal="center" vertical="center" wrapText="1"/>
      <protection/>
    </xf>
    <xf numFmtId="0" fontId="12" fillId="23" borderId="15" xfId="0" applyFont="1" applyFill="1" applyBorder="1" applyAlignment="1" applyProtection="1">
      <alignment horizontal="center" vertical="center" wrapText="1"/>
      <protection/>
    </xf>
    <xf numFmtId="0" fontId="12" fillId="2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textRotation="90"/>
      <protection/>
    </xf>
    <xf numFmtId="0" fontId="5" fillId="0" borderId="16" xfId="0" applyFont="1" applyFill="1" applyBorder="1" applyAlignment="1" applyProtection="1">
      <alignment horizontal="center" vertical="center" textRotation="90"/>
      <protection/>
    </xf>
    <xf numFmtId="0" fontId="5" fillId="0" borderId="17" xfId="0" applyFont="1" applyFill="1" applyBorder="1" applyAlignment="1" applyProtection="1">
      <alignment horizontal="center" vertical="center" textRotation="90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5" fillId="20" borderId="10" xfId="61" applyFont="1" applyFill="1" applyBorder="1" applyAlignment="1" applyProtection="1">
      <alignment horizontal="center" vertical="center"/>
      <protection/>
    </xf>
    <xf numFmtId="0" fontId="12" fillId="0" borderId="18" xfId="61" applyFont="1" applyFill="1" applyBorder="1" applyAlignment="1" applyProtection="1">
      <alignment horizontal="left" vertical="center"/>
      <protection/>
    </xf>
    <xf numFmtId="0" fontId="12" fillId="0" borderId="19" xfId="61" applyFont="1" applyFill="1" applyBorder="1" applyAlignment="1" applyProtection="1">
      <alignment horizontal="left" vertical="center"/>
      <protection/>
    </xf>
    <xf numFmtId="0" fontId="12" fillId="0" borderId="20" xfId="61" applyFont="1" applyFill="1" applyBorder="1" applyAlignment="1" applyProtection="1">
      <alignment horizontal="left" vertical="center"/>
      <protection/>
    </xf>
    <xf numFmtId="0" fontId="15" fillId="0" borderId="12" xfId="61" applyFont="1" applyBorder="1" applyAlignment="1" applyProtection="1">
      <alignment horizontal="center" vertical="center"/>
      <protection/>
    </xf>
    <xf numFmtId="0" fontId="16" fillId="20" borderId="10" xfId="61" applyFont="1" applyFill="1" applyBorder="1" applyAlignment="1" applyProtection="1">
      <alignment horizontal="center" vertical="center" textRotation="90"/>
      <protection/>
    </xf>
    <xf numFmtId="0" fontId="16" fillId="20" borderId="10" xfId="61" applyFont="1" applyFill="1" applyBorder="1" applyAlignment="1" applyProtection="1">
      <alignment horizontal="center" vertical="center" wrapText="1"/>
      <protection/>
    </xf>
    <xf numFmtId="0" fontId="16" fillId="20" borderId="10" xfId="61" applyFont="1" applyFill="1" applyBorder="1" applyAlignment="1" applyProtection="1">
      <alignment horizontal="center" vertical="center"/>
      <protection/>
    </xf>
    <xf numFmtId="0" fontId="12" fillId="0" borderId="0" xfId="61" applyFont="1" applyFill="1" applyAlignment="1" applyProtection="1">
      <alignment horizontal="left" vertical="center"/>
      <protection/>
    </xf>
    <xf numFmtId="0" fontId="12" fillId="0" borderId="21" xfId="61" applyFont="1" applyFill="1" applyBorder="1" applyAlignment="1" applyProtection="1">
      <alignment horizontal="left" vertical="center"/>
      <protection/>
    </xf>
    <xf numFmtId="0" fontId="40" fillId="24" borderId="10" xfId="0" applyFont="1" applyFill="1" applyBorder="1" applyAlignment="1" applyProtection="1">
      <alignment horizontal="center" vertical="center" wrapText="1"/>
      <protection/>
    </xf>
    <xf numFmtId="0" fontId="15" fillId="0" borderId="0" xfId="61" applyFont="1" applyBorder="1" applyAlignment="1" applyProtection="1">
      <alignment horizontal="center" vertical="center"/>
      <protection/>
    </xf>
    <xf numFmtId="0" fontId="15" fillId="0" borderId="22" xfId="61" applyFont="1" applyBorder="1" applyAlignment="1" applyProtection="1">
      <alignment horizontal="center" vertical="center"/>
      <protection/>
    </xf>
    <xf numFmtId="0" fontId="2" fillId="0" borderId="10" xfId="61" applyFont="1" applyBorder="1" applyAlignment="1" applyProtection="1">
      <alignment horizontal="center" vertical="center"/>
      <protection/>
    </xf>
    <xf numFmtId="0" fontId="44" fillId="0" borderId="0" xfId="6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9" fillId="20" borderId="13" xfId="0" applyFont="1" applyFill="1" applyBorder="1" applyAlignment="1" applyProtection="1">
      <alignment horizontal="center" vertical="center"/>
      <protection/>
    </xf>
    <xf numFmtId="0" fontId="9" fillId="20" borderId="14" xfId="0" applyFont="1" applyFill="1" applyBorder="1" applyAlignment="1" applyProtection="1">
      <alignment horizontal="center" vertical="center"/>
      <protection/>
    </xf>
    <xf numFmtId="0" fontId="8" fillId="20" borderId="10" xfId="0" applyNumberFormat="1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vertical="center"/>
      <protection/>
    </xf>
    <xf numFmtId="0" fontId="0" fillId="20" borderId="11" xfId="0" applyFont="1" applyFill="1" applyBorder="1" applyAlignment="1" applyProtection="1">
      <alignment vertical="center"/>
      <protection/>
    </xf>
    <xf numFmtId="0" fontId="15" fillId="0" borderId="0" xfId="61" applyFont="1" applyBorder="1" applyAlignment="1" applyProtection="1">
      <alignment horizontal="center" vertical="center" wrapText="1"/>
      <protection/>
    </xf>
    <xf numFmtId="0" fontId="15" fillId="0" borderId="22" xfId="61" applyFont="1" applyBorder="1" applyAlignment="1" applyProtection="1">
      <alignment horizontal="center" vertical="center" wrapText="1"/>
      <protection/>
    </xf>
    <xf numFmtId="0" fontId="5" fillId="0" borderId="10" xfId="6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49" fontId="42" fillId="0" borderId="12" xfId="0" applyNumberFormat="1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3" fillId="20" borderId="10" xfId="0" applyNumberFormat="1" applyFont="1" applyFill="1" applyBorder="1" applyAlignment="1" applyProtection="1">
      <alignment horizontal="left" vertical="center" wrapText="1"/>
      <protection/>
    </xf>
    <xf numFmtId="0" fontId="17" fillId="20" borderId="10" xfId="0" applyNumberFormat="1" applyFont="1" applyFill="1" applyBorder="1" applyAlignment="1" applyProtection="1">
      <alignment horizontal="left" vertical="center" wrapText="1"/>
      <protection/>
    </xf>
    <xf numFmtId="0" fontId="13" fillId="20" borderId="10" xfId="0" applyNumberFormat="1" applyFont="1" applyFill="1" applyBorder="1" applyAlignment="1" applyProtection="1">
      <alignment horizontal="left" vertical="center"/>
      <protection/>
    </xf>
    <xf numFmtId="0" fontId="14" fillId="2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2" fillId="0" borderId="18" xfId="61" applyFont="1" applyFill="1" applyBorder="1" applyAlignment="1" applyProtection="1">
      <alignment horizontal="center" vertical="center"/>
      <protection/>
    </xf>
    <xf numFmtId="0" fontId="12" fillId="0" borderId="20" xfId="61" applyFont="1" applyFill="1" applyBorder="1" applyAlignment="1" applyProtection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an_Lis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26"/>
  <sheetViews>
    <sheetView tabSelected="1" zoomScale="75" zoomScaleNormal="75" zoomScalePageLayoutView="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8.140625" style="10" customWidth="1"/>
    <col min="2" max="2" width="18.7109375" style="10" customWidth="1"/>
    <col min="3" max="3" width="10.28125" style="10" customWidth="1"/>
    <col min="4" max="13" width="13.7109375" style="10" customWidth="1"/>
    <col min="14" max="14" width="15.28125" style="10" customWidth="1"/>
    <col min="15" max="31" width="13.7109375" style="10" customWidth="1"/>
    <col min="32" max="32" width="15.57421875" style="10" customWidth="1"/>
    <col min="33" max="39" width="13.7109375" style="10" customWidth="1"/>
    <col min="40" max="16384" width="9.140625" style="10" customWidth="1"/>
  </cols>
  <sheetData>
    <row r="1" spans="1:27" ht="21.75" customHeight="1">
      <c r="A1" s="151" t="s">
        <v>155</v>
      </c>
      <c r="B1" s="151"/>
      <c r="C1" s="151"/>
      <c r="D1" s="151"/>
      <c r="E1" s="9"/>
      <c r="F1" s="97"/>
      <c r="G1" s="97"/>
      <c r="AA1" s="10">
        <f>""</f>
      </c>
    </row>
    <row r="2" spans="1:13" ht="20.25">
      <c r="A2" s="154" t="s">
        <v>151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20" ht="27.75" customHeight="1">
      <c r="A3" s="150" t="s">
        <v>255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</row>
    <row r="4" spans="1:34" ht="18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</row>
    <row r="5" spans="1:39" ht="48" customHeight="1">
      <c r="A5" s="138" t="s">
        <v>0</v>
      </c>
      <c r="B5" s="138" t="s">
        <v>1</v>
      </c>
      <c r="C5" s="138" t="s">
        <v>2</v>
      </c>
      <c r="D5" s="138" t="s">
        <v>3</v>
      </c>
      <c r="E5" s="138"/>
      <c r="F5" s="140"/>
      <c r="G5" s="138" t="s">
        <v>4</v>
      </c>
      <c r="H5" s="140"/>
      <c r="I5" s="138" t="s">
        <v>5</v>
      </c>
      <c r="J5" s="146" t="s">
        <v>6</v>
      </c>
      <c r="K5" s="138" t="s">
        <v>7</v>
      </c>
      <c r="L5" s="140"/>
      <c r="M5" s="140"/>
      <c r="N5" s="140"/>
      <c r="O5" s="140"/>
      <c r="P5" s="140"/>
      <c r="Q5" s="138" t="s">
        <v>8</v>
      </c>
      <c r="R5" s="138" t="s">
        <v>9</v>
      </c>
      <c r="S5" s="138"/>
      <c r="T5" s="140"/>
      <c r="U5" s="138" t="s">
        <v>10</v>
      </c>
      <c r="V5" s="140"/>
      <c r="W5" s="138" t="s">
        <v>11</v>
      </c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01"/>
      <c r="AJ5" s="101"/>
      <c r="AK5" s="101"/>
      <c r="AL5" s="101"/>
      <c r="AM5" s="102"/>
    </row>
    <row r="6" spans="1:39" ht="32.25" customHeight="1">
      <c r="A6" s="139"/>
      <c r="B6" s="139"/>
      <c r="C6" s="140"/>
      <c r="D6" s="138" t="s">
        <v>12</v>
      </c>
      <c r="E6" s="138" t="s">
        <v>13</v>
      </c>
      <c r="F6" s="138" t="s">
        <v>14</v>
      </c>
      <c r="G6" s="138" t="s">
        <v>12</v>
      </c>
      <c r="H6" s="138" t="s">
        <v>15</v>
      </c>
      <c r="I6" s="139"/>
      <c r="J6" s="148"/>
      <c r="K6" s="138" t="s">
        <v>16</v>
      </c>
      <c r="L6" s="138" t="s">
        <v>17</v>
      </c>
      <c r="M6" s="138" t="s">
        <v>18</v>
      </c>
      <c r="N6" s="138" t="s">
        <v>19</v>
      </c>
      <c r="O6" s="138" t="s">
        <v>13</v>
      </c>
      <c r="P6" s="138" t="s">
        <v>14</v>
      </c>
      <c r="Q6" s="140"/>
      <c r="R6" s="138" t="s">
        <v>20</v>
      </c>
      <c r="S6" s="138" t="s">
        <v>13</v>
      </c>
      <c r="T6" s="146" t="s">
        <v>14</v>
      </c>
      <c r="U6" s="138" t="s">
        <v>12</v>
      </c>
      <c r="V6" s="138" t="s">
        <v>21</v>
      </c>
      <c r="W6" s="138" t="s">
        <v>22</v>
      </c>
      <c r="X6" s="138" t="s">
        <v>23</v>
      </c>
      <c r="Y6" s="140"/>
      <c r="Z6" s="138" t="s">
        <v>24</v>
      </c>
      <c r="AA6" s="140"/>
      <c r="AB6" s="138" t="s">
        <v>25</v>
      </c>
      <c r="AC6" s="140"/>
      <c r="AD6" s="138" t="s">
        <v>26</v>
      </c>
      <c r="AE6" s="140"/>
      <c r="AF6" s="138" t="s">
        <v>27</v>
      </c>
      <c r="AG6" s="138" t="s">
        <v>28</v>
      </c>
      <c r="AH6" s="103" t="s">
        <v>29</v>
      </c>
      <c r="AI6" s="147" t="s">
        <v>30</v>
      </c>
      <c r="AJ6" s="138" t="s">
        <v>31</v>
      </c>
      <c r="AK6" s="138" t="s">
        <v>32</v>
      </c>
      <c r="AL6" s="138" t="s">
        <v>33</v>
      </c>
      <c r="AM6" s="138" t="s">
        <v>34</v>
      </c>
    </row>
    <row r="7" spans="1:39" ht="60.75" customHeight="1">
      <c r="A7" s="139"/>
      <c r="B7" s="139"/>
      <c r="C7" s="139"/>
      <c r="D7" s="139"/>
      <c r="E7" s="139"/>
      <c r="F7" s="138"/>
      <c r="G7" s="139"/>
      <c r="H7" s="139"/>
      <c r="I7" s="139"/>
      <c r="J7" s="149"/>
      <c r="K7" s="139"/>
      <c r="L7" s="139"/>
      <c r="M7" s="139"/>
      <c r="N7" s="139"/>
      <c r="O7" s="139"/>
      <c r="P7" s="138"/>
      <c r="Q7" s="139"/>
      <c r="R7" s="139"/>
      <c r="S7" s="139"/>
      <c r="T7" s="146"/>
      <c r="U7" s="139"/>
      <c r="V7" s="139"/>
      <c r="W7" s="140"/>
      <c r="X7" s="103" t="s">
        <v>35</v>
      </c>
      <c r="Y7" s="103" t="s">
        <v>36</v>
      </c>
      <c r="Z7" s="103" t="s">
        <v>35</v>
      </c>
      <c r="AA7" s="103" t="s">
        <v>36</v>
      </c>
      <c r="AB7" s="103" t="s">
        <v>35</v>
      </c>
      <c r="AC7" s="103" t="s">
        <v>36</v>
      </c>
      <c r="AD7" s="103" t="s">
        <v>35</v>
      </c>
      <c r="AE7" s="103" t="s">
        <v>36</v>
      </c>
      <c r="AF7" s="139"/>
      <c r="AG7" s="140"/>
      <c r="AH7" s="103" t="s">
        <v>36</v>
      </c>
      <c r="AI7" s="139"/>
      <c r="AJ7" s="139"/>
      <c r="AK7" s="139"/>
      <c r="AL7" s="139"/>
      <c r="AM7" s="139"/>
    </row>
    <row r="8" spans="1:39" ht="15" customHeight="1">
      <c r="A8" s="70">
        <v>1</v>
      </c>
      <c r="B8" s="71" t="s">
        <v>45</v>
      </c>
      <c r="C8" s="53">
        <v>3</v>
      </c>
      <c r="D8" s="53">
        <v>68</v>
      </c>
      <c r="E8" s="53">
        <v>5</v>
      </c>
      <c r="F8" s="53">
        <v>9</v>
      </c>
      <c r="G8" s="53">
        <v>75</v>
      </c>
      <c r="H8" s="53">
        <v>66</v>
      </c>
      <c r="I8" s="54">
        <f>IF((C8=0),"",((G8/C8)/11))</f>
        <v>2.272727272727273</v>
      </c>
      <c r="J8" s="55">
        <f>D8+G8</f>
        <v>143</v>
      </c>
      <c r="K8" s="53">
        <v>46</v>
      </c>
      <c r="L8" s="53">
        <v>32</v>
      </c>
      <c r="M8" s="55">
        <f>K8+L8</f>
        <v>78</v>
      </c>
      <c r="N8" s="53"/>
      <c r="O8" s="53">
        <v>8</v>
      </c>
      <c r="P8" s="53">
        <v>15</v>
      </c>
      <c r="Q8" s="54">
        <f>IF((C8=0),"",((M8/C8)/11))</f>
        <v>2.3636363636363638</v>
      </c>
      <c r="R8" s="53">
        <v>65</v>
      </c>
      <c r="S8" s="53">
        <v>6</v>
      </c>
      <c r="T8" s="53">
        <v>12</v>
      </c>
      <c r="U8" s="54">
        <f>IF((C8=0),"",(R8/C8))</f>
        <v>21.666666666666668</v>
      </c>
      <c r="V8" s="54">
        <f>IF((C8=0),"",(S8/C8))</f>
        <v>2</v>
      </c>
      <c r="W8" s="55">
        <f>X8+Z8+AB8+AD8</f>
        <v>31</v>
      </c>
      <c r="X8" s="53">
        <v>18</v>
      </c>
      <c r="Y8" s="54">
        <f>IF((W8=0),"",((X8/W8)*100))</f>
        <v>58.06451612903226</v>
      </c>
      <c r="Z8" s="53">
        <v>4</v>
      </c>
      <c r="AA8" s="54">
        <f>IF((W8=0),"",((Z8/W8)*100))</f>
        <v>12.903225806451612</v>
      </c>
      <c r="AB8" s="53">
        <v>7</v>
      </c>
      <c r="AC8" s="54">
        <f>IF((W8=0),"",((AB8/W8)*100))</f>
        <v>22.58064516129032</v>
      </c>
      <c r="AD8" s="53">
        <v>2</v>
      </c>
      <c r="AE8" s="54">
        <f>IF((W8=0),"",((AD8/W8)*100))</f>
        <v>6.451612903225806</v>
      </c>
      <c r="AF8" s="54">
        <f>IF((G8=0),"",((M8/G8)*100))</f>
        <v>104</v>
      </c>
      <c r="AG8" s="54">
        <f>IF((J8=0),"",((M8/J8)*100))</f>
        <v>54.54545454545454</v>
      </c>
      <c r="AH8" s="54">
        <f>IF((M8=0),"",((((M8-Z8)-AB8)/M8)*100))</f>
        <v>85.8974358974359</v>
      </c>
      <c r="AI8" s="56">
        <f>IF((G8=0),"",((R8*12)/G8))</f>
        <v>10.4</v>
      </c>
      <c r="AJ8" s="56">
        <f>IF((K8=0),"",((K8/M8)*100))</f>
        <v>58.97435897435898</v>
      </c>
      <c r="AK8" s="56">
        <f>IF((L8=0),"",((L8/M8)*100))</f>
        <v>41.02564102564102</v>
      </c>
      <c r="AL8" s="56">
        <f>IF((M8=0),"",((P8/M8)*100))</f>
        <v>19.230769230769234</v>
      </c>
      <c r="AM8" s="56">
        <f>IF((C8=0),"",((J8/C8/11)))</f>
        <v>4.333333333333333</v>
      </c>
    </row>
    <row r="9" spans="1:39" ht="15" customHeight="1">
      <c r="A9" s="70">
        <v>2</v>
      </c>
      <c r="B9" s="71" t="s">
        <v>53</v>
      </c>
      <c r="C9" s="53">
        <v>2</v>
      </c>
      <c r="D9" s="53">
        <v>6</v>
      </c>
      <c r="E9" s="53">
        <v>1</v>
      </c>
      <c r="F9" s="53">
        <v>2</v>
      </c>
      <c r="G9" s="53">
        <v>7</v>
      </c>
      <c r="H9" s="53">
        <v>5</v>
      </c>
      <c r="I9" s="54">
        <f aca="true" t="shared" si="0" ref="I9:I72">IF((C9=0),"",((G9/C9)/11))</f>
        <v>0.3181818181818182</v>
      </c>
      <c r="J9" s="55">
        <f>D9+G9</f>
        <v>13</v>
      </c>
      <c r="K9" s="53">
        <v>6</v>
      </c>
      <c r="L9" s="53">
        <v>1</v>
      </c>
      <c r="M9" s="55">
        <f>K9+L9</f>
        <v>7</v>
      </c>
      <c r="N9" s="53"/>
      <c r="O9" s="53">
        <v>1</v>
      </c>
      <c r="P9" s="53">
        <v>2</v>
      </c>
      <c r="Q9" s="54">
        <f aca="true" t="shared" si="1" ref="Q9:Q72">IF((C9=0),"",((M9/C9)/11))</f>
        <v>0.3181818181818182</v>
      </c>
      <c r="R9" s="53">
        <v>6</v>
      </c>
      <c r="S9" s="53"/>
      <c r="T9" s="53"/>
      <c r="U9" s="54">
        <f>IF((C9=0),"",(R9/C9))</f>
        <v>3</v>
      </c>
      <c r="V9" s="54">
        <f>IF((C9=0),"",(S9/C9))</f>
        <v>0</v>
      </c>
      <c r="W9" s="55">
        <f>X9+Z9+AB9+AD9</f>
        <v>8</v>
      </c>
      <c r="X9" s="53">
        <v>5</v>
      </c>
      <c r="Y9" s="54">
        <f>IF((W9=0),"",((X9/W9)*100))</f>
        <v>62.5</v>
      </c>
      <c r="Z9" s="53">
        <v>1</v>
      </c>
      <c r="AA9" s="54">
        <f>IF((W9=0),"",((Z9/W9)*100))</f>
        <v>12.5</v>
      </c>
      <c r="AB9" s="53">
        <v>2</v>
      </c>
      <c r="AC9" s="54">
        <f>IF((W9=0),"",((AB9/W9)*100))</f>
        <v>25</v>
      </c>
      <c r="AD9" s="53"/>
      <c r="AE9" s="54">
        <f>IF((W9=0),"",((AD9/W9)*100))</f>
        <v>0</v>
      </c>
      <c r="AF9" s="54">
        <f>IF((G9=0),"",((M9/G9)*100))</f>
        <v>100</v>
      </c>
      <c r="AG9" s="54">
        <f>IF((J9=0),"",((M9/J9)*100))</f>
        <v>53.84615384615385</v>
      </c>
      <c r="AH9" s="54">
        <f>IF((M9=0),"",((((M9-Z9)-AB9)/M9)*100))</f>
        <v>57.14285714285714</v>
      </c>
      <c r="AI9" s="56">
        <f aca="true" t="shared" si="2" ref="AI9:AI72">IF((G9=0),"",((R9*12)/G9))</f>
        <v>10.285714285714286</v>
      </c>
      <c r="AJ9" s="56">
        <f>IF((K9=0),"",((K9/M9)*100))</f>
        <v>85.71428571428571</v>
      </c>
      <c r="AK9" s="56">
        <f>IF((L9=0),"",((L9/M9)*100))</f>
        <v>14.285714285714285</v>
      </c>
      <c r="AL9" s="56">
        <f>IF((M9=0),"",((P9/M9)*100))</f>
        <v>28.57142857142857</v>
      </c>
      <c r="AM9" s="56">
        <f aca="true" t="shared" si="3" ref="AM9:AM72">IF((C9=0),"",((J9/C9/11)))</f>
        <v>0.5909090909090909</v>
      </c>
    </row>
    <row r="10" spans="1:39" ht="15" customHeight="1">
      <c r="A10" s="70">
        <v>3</v>
      </c>
      <c r="B10" s="71" t="s">
        <v>47</v>
      </c>
      <c r="C10" s="53">
        <v>2</v>
      </c>
      <c r="D10" s="53">
        <v>10</v>
      </c>
      <c r="E10" s="53"/>
      <c r="F10" s="53"/>
      <c r="G10" s="53">
        <v>37</v>
      </c>
      <c r="H10" s="53">
        <v>37</v>
      </c>
      <c r="I10" s="54">
        <f t="shared" si="0"/>
        <v>1.6818181818181819</v>
      </c>
      <c r="J10" s="55">
        <f>D10+G10</f>
        <v>47</v>
      </c>
      <c r="K10" s="53">
        <v>34</v>
      </c>
      <c r="L10" s="53">
        <v>2</v>
      </c>
      <c r="M10" s="55">
        <f>K10+L10</f>
        <v>36</v>
      </c>
      <c r="N10" s="53"/>
      <c r="O10" s="53"/>
      <c r="P10" s="53"/>
      <c r="Q10" s="54">
        <f t="shared" si="1"/>
        <v>1.6363636363636365</v>
      </c>
      <c r="R10" s="53">
        <v>11</v>
      </c>
      <c r="S10" s="53"/>
      <c r="T10" s="53"/>
      <c r="U10" s="54">
        <f>IF((C10=0),"",(R10/C10))</f>
        <v>5.5</v>
      </c>
      <c r="V10" s="54">
        <f>IF((C10=0),"",(S10/C10))</f>
        <v>0</v>
      </c>
      <c r="W10" s="55">
        <f>X10+Z10+AB10+AD10</f>
        <v>0</v>
      </c>
      <c r="X10" s="53"/>
      <c r="Y10" s="54">
        <f>IF((W10=0),"",((X10/W10)*100))</f>
      </c>
      <c r="Z10" s="53"/>
      <c r="AA10" s="54">
        <f>IF((W10=0),"",((Z10/W10)*100))</f>
      </c>
      <c r="AB10" s="53"/>
      <c r="AC10" s="54">
        <f>IF((W10=0),"",((AB10/W10)*100))</f>
      </c>
      <c r="AD10" s="53"/>
      <c r="AE10" s="54">
        <f>IF((W10=0),"",((AD10/W10)*100))</f>
      </c>
      <c r="AF10" s="54">
        <f>IF((G10=0),"",((M10/G10)*100))</f>
        <v>97.2972972972973</v>
      </c>
      <c r="AG10" s="54">
        <f>IF((J10=0),"",((M10/J10)*100))</f>
        <v>76.59574468085107</v>
      </c>
      <c r="AH10" s="54">
        <f>IF((M10=0),"",((((M10-Z10)-AB10)/M10)*100))</f>
        <v>100</v>
      </c>
      <c r="AI10" s="56">
        <f t="shared" si="2"/>
        <v>3.5675675675675675</v>
      </c>
      <c r="AJ10" s="56">
        <f>IF((K10=0),"",((K10/M10)*100))</f>
        <v>94.44444444444444</v>
      </c>
      <c r="AK10" s="56">
        <f>IF((L10=0),"",((L10/M10)*100))</f>
        <v>5.555555555555555</v>
      </c>
      <c r="AL10" s="56">
        <f>IF((M10=0),"",((P10/M10)*100))</f>
        <v>0</v>
      </c>
      <c r="AM10" s="56">
        <f t="shared" si="3"/>
        <v>2.1363636363636362</v>
      </c>
    </row>
    <row r="11" spans="1:39" ht="15" customHeight="1">
      <c r="A11" s="70">
        <v>4</v>
      </c>
      <c r="B11" s="72" t="s">
        <v>42</v>
      </c>
      <c r="C11" s="58">
        <v>2</v>
      </c>
      <c r="D11" s="58">
        <v>416</v>
      </c>
      <c r="E11" s="58"/>
      <c r="F11" s="58">
        <v>80</v>
      </c>
      <c r="G11" s="58">
        <v>941</v>
      </c>
      <c r="H11" s="58">
        <v>940</v>
      </c>
      <c r="I11" s="54">
        <f t="shared" si="0"/>
        <v>42.77272727272727</v>
      </c>
      <c r="J11" s="55">
        <f aca="true" t="shared" si="4" ref="J11:J72">D11+G11</f>
        <v>1357</v>
      </c>
      <c r="K11" s="53">
        <v>435</v>
      </c>
      <c r="L11" s="53">
        <v>32</v>
      </c>
      <c r="M11" s="55">
        <f aca="true" t="shared" si="5" ref="M11:M151">K11+L11</f>
        <v>467</v>
      </c>
      <c r="N11" s="53"/>
      <c r="O11" s="53">
        <v>1</v>
      </c>
      <c r="P11" s="53">
        <v>162</v>
      </c>
      <c r="Q11" s="54">
        <f t="shared" si="1"/>
        <v>21.227272727272727</v>
      </c>
      <c r="R11" s="53">
        <v>890</v>
      </c>
      <c r="S11" s="53"/>
      <c r="T11" s="53">
        <v>109</v>
      </c>
      <c r="U11" s="54">
        <f aca="true" t="shared" si="6" ref="U11:U72">IF((C11=0),"",(R11/C11))</f>
        <v>445</v>
      </c>
      <c r="V11" s="54">
        <f aca="true" t="shared" si="7" ref="V11:V73">IF((C11=0),"",(S11/C11))</f>
        <v>0</v>
      </c>
      <c r="W11" s="55">
        <f aca="true" t="shared" si="8" ref="W11:W73">X11+Z11+AB11+AD11</f>
        <v>21</v>
      </c>
      <c r="X11" s="53">
        <v>20</v>
      </c>
      <c r="Y11" s="54">
        <f aca="true" t="shared" si="9" ref="Y11:Y151">IF((W11=0),"",((X11/W11)*100))</f>
        <v>95.23809523809523</v>
      </c>
      <c r="Z11" s="53"/>
      <c r="AA11" s="54">
        <f aca="true" t="shared" si="10" ref="AA11:AA151">IF((W11=0),"",((Z11/W11)*100))</f>
        <v>0</v>
      </c>
      <c r="AB11" s="53">
        <v>1</v>
      </c>
      <c r="AC11" s="54">
        <f aca="true" t="shared" si="11" ref="AC11:AC151">IF((W11=0),"",((AB11/W11)*100))</f>
        <v>4.761904761904762</v>
      </c>
      <c r="AD11" s="53"/>
      <c r="AE11" s="54">
        <f aca="true" t="shared" si="12" ref="AE11:AE72">IF((W11=0),"",((AD11/W11)*100))</f>
        <v>0</v>
      </c>
      <c r="AF11" s="54">
        <f aca="true" t="shared" si="13" ref="AF11:AF72">IF((G11=0),"",((M11/G11)*100))</f>
        <v>49.62805526036132</v>
      </c>
      <c r="AG11" s="54">
        <f aca="true" t="shared" si="14" ref="AG11:AG72">IF((J11=0),"",((M11/J11)*100))</f>
        <v>34.4141488577745</v>
      </c>
      <c r="AH11" s="54">
        <f aca="true" t="shared" si="15" ref="AH11:AH72">IF((M11=0),"",((((M11-Z11)-AB11)/M11)*100))</f>
        <v>99.78586723768737</v>
      </c>
      <c r="AI11" s="56">
        <f t="shared" si="2"/>
        <v>11.34962805526036</v>
      </c>
      <c r="AJ11" s="56">
        <f aca="true" t="shared" si="16" ref="AJ11:AJ72">IF((K11=0),"",((K11/M11)*100))</f>
        <v>93.14775160599572</v>
      </c>
      <c r="AK11" s="56">
        <f aca="true" t="shared" si="17" ref="AK11:AK72">IF((L11=0),"",((L11/M11)*100))</f>
        <v>6.852248394004283</v>
      </c>
      <c r="AL11" s="56">
        <f aca="true" t="shared" si="18" ref="AL11:AL72">IF((M11=0),"",((P11/M11)*100))</f>
        <v>34.68950749464668</v>
      </c>
      <c r="AM11" s="56">
        <f t="shared" si="3"/>
        <v>61.68181818181818</v>
      </c>
    </row>
    <row r="12" spans="1:39" ht="15" customHeight="1">
      <c r="A12" s="70">
        <v>5</v>
      </c>
      <c r="B12" s="72" t="s">
        <v>43</v>
      </c>
      <c r="C12" s="58">
        <v>2</v>
      </c>
      <c r="D12" s="58">
        <v>11</v>
      </c>
      <c r="E12" s="58"/>
      <c r="F12" s="58"/>
      <c r="G12" s="58">
        <v>178</v>
      </c>
      <c r="H12" s="58">
        <v>178</v>
      </c>
      <c r="I12" s="54">
        <f t="shared" si="0"/>
        <v>8.090909090909092</v>
      </c>
      <c r="J12" s="55">
        <f t="shared" si="4"/>
        <v>189</v>
      </c>
      <c r="K12" s="53">
        <v>169</v>
      </c>
      <c r="L12" s="53">
        <v>15</v>
      </c>
      <c r="M12" s="55">
        <f t="shared" si="5"/>
        <v>184</v>
      </c>
      <c r="N12" s="53"/>
      <c r="O12" s="53"/>
      <c r="P12" s="53">
        <v>23</v>
      </c>
      <c r="Q12" s="54">
        <f t="shared" si="1"/>
        <v>8.363636363636363</v>
      </c>
      <c r="R12" s="53">
        <v>5</v>
      </c>
      <c r="S12" s="53"/>
      <c r="T12" s="53">
        <v>2</v>
      </c>
      <c r="U12" s="54">
        <f t="shared" si="6"/>
        <v>2.5</v>
      </c>
      <c r="V12" s="54">
        <f t="shared" si="7"/>
        <v>0</v>
      </c>
      <c r="W12" s="55">
        <f t="shared" si="8"/>
        <v>11</v>
      </c>
      <c r="X12" s="53">
        <v>11</v>
      </c>
      <c r="Y12" s="54">
        <f t="shared" si="9"/>
        <v>100</v>
      </c>
      <c r="Z12" s="53"/>
      <c r="AA12" s="54">
        <f t="shared" si="10"/>
        <v>0</v>
      </c>
      <c r="AB12" s="53"/>
      <c r="AC12" s="54">
        <f t="shared" si="11"/>
        <v>0</v>
      </c>
      <c r="AD12" s="53"/>
      <c r="AE12" s="54">
        <f t="shared" si="12"/>
        <v>0</v>
      </c>
      <c r="AF12" s="54">
        <f t="shared" si="13"/>
        <v>103.37078651685394</v>
      </c>
      <c r="AG12" s="54">
        <f t="shared" si="14"/>
        <v>97.35449735449735</v>
      </c>
      <c r="AH12" s="54">
        <f t="shared" si="15"/>
        <v>100</v>
      </c>
      <c r="AI12" s="56">
        <f t="shared" si="2"/>
        <v>0.33707865168539325</v>
      </c>
      <c r="AJ12" s="56">
        <f t="shared" si="16"/>
        <v>91.84782608695652</v>
      </c>
      <c r="AK12" s="56">
        <f t="shared" si="17"/>
        <v>8.152173913043478</v>
      </c>
      <c r="AL12" s="56">
        <f t="shared" si="18"/>
        <v>12.5</v>
      </c>
      <c r="AM12" s="56">
        <f t="shared" si="3"/>
        <v>8.590909090909092</v>
      </c>
    </row>
    <row r="13" spans="1:39" ht="15" customHeight="1">
      <c r="A13" s="70">
        <v>6</v>
      </c>
      <c r="B13" s="72" t="s">
        <v>44</v>
      </c>
      <c r="C13" s="58">
        <v>2</v>
      </c>
      <c r="D13" s="58">
        <v>2</v>
      </c>
      <c r="E13" s="58"/>
      <c r="F13" s="58">
        <v>1</v>
      </c>
      <c r="G13" s="58">
        <v>31</v>
      </c>
      <c r="H13" s="58">
        <v>31</v>
      </c>
      <c r="I13" s="54">
        <f t="shared" si="0"/>
        <v>1.4090909090909092</v>
      </c>
      <c r="J13" s="55">
        <f t="shared" si="4"/>
        <v>33</v>
      </c>
      <c r="K13" s="53">
        <v>32</v>
      </c>
      <c r="L13" s="53">
        <v>1</v>
      </c>
      <c r="M13" s="55">
        <f t="shared" si="5"/>
        <v>33</v>
      </c>
      <c r="N13" s="53"/>
      <c r="O13" s="53"/>
      <c r="P13" s="53">
        <v>4</v>
      </c>
      <c r="Q13" s="54">
        <f t="shared" si="1"/>
        <v>1.5</v>
      </c>
      <c r="R13" s="53"/>
      <c r="S13" s="53"/>
      <c r="T13" s="53"/>
      <c r="U13" s="54">
        <f t="shared" si="6"/>
        <v>0</v>
      </c>
      <c r="V13" s="54">
        <f t="shared" si="7"/>
        <v>0</v>
      </c>
      <c r="W13" s="55">
        <f t="shared" si="8"/>
        <v>1</v>
      </c>
      <c r="X13" s="53">
        <v>1</v>
      </c>
      <c r="Y13" s="54">
        <f t="shared" si="9"/>
        <v>100</v>
      </c>
      <c r="Z13" s="53"/>
      <c r="AA13" s="54">
        <f t="shared" si="10"/>
        <v>0</v>
      </c>
      <c r="AB13" s="53"/>
      <c r="AC13" s="54">
        <f t="shared" si="11"/>
        <v>0</v>
      </c>
      <c r="AD13" s="53"/>
      <c r="AE13" s="54">
        <f t="shared" si="12"/>
        <v>0</v>
      </c>
      <c r="AF13" s="54">
        <f t="shared" si="13"/>
        <v>106.4516129032258</v>
      </c>
      <c r="AG13" s="54">
        <f t="shared" si="14"/>
        <v>100</v>
      </c>
      <c r="AH13" s="54">
        <f t="shared" si="15"/>
        <v>100</v>
      </c>
      <c r="AI13" s="56">
        <f t="shared" si="2"/>
        <v>0</v>
      </c>
      <c r="AJ13" s="56">
        <f t="shared" si="16"/>
        <v>96.96969696969697</v>
      </c>
      <c r="AK13" s="56">
        <f t="shared" si="17"/>
        <v>3.0303030303030303</v>
      </c>
      <c r="AL13" s="56">
        <f t="shared" si="18"/>
        <v>12.121212121212121</v>
      </c>
      <c r="AM13" s="56">
        <f t="shared" si="3"/>
        <v>1.5</v>
      </c>
    </row>
    <row r="14" spans="1:39" ht="15" customHeight="1">
      <c r="A14" s="70">
        <v>7</v>
      </c>
      <c r="B14" s="72" t="s">
        <v>38</v>
      </c>
      <c r="C14" s="58">
        <v>4</v>
      </c>
      <c r="D14" s="58">
        <v>28</v>
      </c>
      <c r="E14" s="58">
        <v>3</v>
      </c>
      <c r="F14" s="58">
        <v>5</v>
      </c>
      <c r="G14" s="58">
        <v>94</v>
      </c>
      <c r="H14" s="58">
        <v>93</v>
      </c>
      <c r="I14" s="54">
        <f t="shared" si="0"/>
        <v>2.1363636363636362</v>
      </c>
      <c r="J14" s="55">
        <f>D14+G14</f>
        <v>122</v>
      </c>
      <c r="K14" s="53">
        <v>81</v>
      </c>
      <c r="L14" s="53">
        <v>2</v>
      </c>
      <c r="M14" s="55">
        <f>K14+L14</f>
        <v>83</v>
      </c>
      <c r="N14" s="53"/>
      <c r="O14" s="53">
        <v>1</v>
      </c>
      <c r="P14" s="53">
        <v>2</v>
      </c>
      <c r="Q14" s="54">
        <f t="shared" si="1"/>
        <v>1.8863636363636365</v>
      </c>
      <c r="R14" s="53">
        <v>39</v>
      </c>
      <c r="S14" s="53">
        <v>2</v>
      </c>
      <c r="T14" s="53">
        <v>7</v>
      </c>
      <c r="U14" s="54">
        <f>IF((C14=0),"",(R14/C14))</f>
        <v>9.75</v>
      </c>
      <c r="V14" s="54">
        <f>IF((C14=0),"",(S14/C14))</f>
        <v>0.5</v>
      </c>
      <c r="W14" s="55">
        <f>X14+Z14+AB14+AD14</f>
        <v>14</v>
      </c>
      <c r="X14" s="53">
        <v>5</v>
      </c>
      <c r="Y14" s="54">
        <f>IF((W14=0),"",((X14/W14)*100))</f>
        <v>35.714285714285715</v>
      </c>
      <c r="Z14" s="53">
        <v>3</v>
      </c>
      <c r="AA14" s="54">
        <f>IF((W14=0),"",((Z14/W14)*100))</f>
        <v>21.428571428571427</v>
      </c>
      <c r="AB14" s="53">
        <v>6</v>
      </c>
      <c r="AC14" s="54">
        <f>IF((W14=0),"",((AB14/W14)*100))</f>
        <v>42.857142857142854</v>
      </c>
      <c r="AD14" s="53"/>
      <c r="AE14" s="54">
        <f>IF((W14=0),"",((AD14/W14)*100))</f>
        <v>0</v>
      </c>
      <c r="AF14" s="54">
        <f>IF((G14=0),"",((M14/G14)*100))</f>
        <v>88.29787234042553</v>
      </c>
      <c r="AG14" s="54">
        <f>IF((J14=0),"",((M14/J14)*100))</f>
        <v>68.0327868852459</v>
      </c>
      <c r="AH14" s="54">
        <f>IF((M14=0),"",((((M14-Z14)-AB14)/M14)*100))</f>
        <v>89.1566265060241</v>
      </c>
      <c r="AI14" s="56">
        <f t="shared" si="2"/>
        <v>4.9787234042553195</v>
      </c>
      <c r="AJ14" s="56">
        <f>IF((K14=0),"",((K14/M14)*100))</f>
        <v>97.59036144578313</v>
      </c>
      <c r="AK14" s="56">
        <f>IF((L14=0),"",((L14/M14)*100))</f>
        <v>2.4096385542168677</v>
      </c>
      <c r="AL14" s="56">
        <f>IF((M14=0),"",((P14/M14)*100))</f>
        <v>2.4096385542168677</v>
      </c>
      <c r="AM14" s="56">
        <f t="shared" si="3"/>
        <v>2.772727272727273</v>
      </c>
    </row>
    <row r="15" spans="1:39" ht="15" customHeight="1">
      <c r="A15" s="70">
        <v>8</v>
      </c>
      <c r="B15" s="71" t="s">
        <v>72</v>
      </c>
      <c r="C15" s="53"/>
      <c r="D15" s="53"/>
      <c r="E15" s="53"/>
      <c r="F15" s="53"/>
      <c r="G15" s="53"/>
      <c r="H15" s="53"/>
      <c r="I15" s="54">
        <f t="shared" si="0"/>
      </c>
      <c r="J15" s="55">
        <f>D15+G15</f>
        <v>0</v>
      </c>
      <c r="K15" s="53"/>
      <c r="L15" s="53"/>
      <c r="M15" s="55">
        <f>K15+L15</f>
        <v>0</v>
      </c>
      <c r="N15" s="53"/>
      <c r="O15" s="53"/>
      <c r="P15" s="53"/>
      <c r="Q15" s="54">
        <f t="shared" si="1"/>
      </c>
      <c r="R15" s="53"/>
      <c r="S15" s="53"/>
      <c r="T15" s="53"/>
      <c r="U15" s="54">
        <f>IF((C15=0),"",(R15/C15))</f>
      </c>
      <c r="V15" s="54">
        <f>IF((C15=0),"",(S15/C15))</f>
      </c>
      <c r="W15" s="55">
        <f>X15+Z15+AB15+AD15</f>
        <v>0</v>
      </c>
      <c r="X15" s="53"/>
      <c r="Y15" s="54">
        <f>IF((W15=0),"",((X15/W15)*100))</f>
      </c>
      <c r="Z15" s="53"/>
      <c r="AA15" s="54">
        <f>IF((W15=0),"",((Z15/W15)*100))</f>
      </c>
      <c r="AB15" s="53"/>
      <c r="AC15" s="54">
        <f>IF((W15=0),"",((AB15/W15)*100))</f>
      </c>
      <c r="AD15" s="53"/>
      <c r="AE15" s="54">
        <f>IF((W15=0),"",((AD15/W15)*100))</f>
      </c>
      <c r="AF15" s="54">
        <f>IF((G15=0),"",((M15/G15)*100))</f>
      </c>
      <c r="AG15" s="54">
        <f>IF((J15=0),"",((M15/J15)*100))</f>
      </c>
      <c r="AH15" s="54">
        <f>IF((M15=0),"",((((M15-Z15)-AB15)/M15)*100))</f>
      </c>
      <c r="AI15" s="56">
        <f t="shared" si="2"/>
      </c>
      <c r="AJ15" s="56">
        <f>IF((K15=0),"",((K15/M15)*100))</f>
      </c>
      <c r="AK15" s="56">
        <f>IF((L15=0),"",((L15/M15)*100))</f>
      </c>
      <c r="AL15" s="56">
        <f>IF((M15=0),"",((P15/M15)*100))</f>
      </c>
      <c r="AM15" s="56">
        <f t="shared" si="3"/>
      </c>
    </row>
    <row r="16" spans="1:39" ht="15" customHeight="1">
      <c r="A16" s="70">
        <v>9</v>
      </c>
      <c r="B16" s="71" t="s">
        <v>73</v>
      </c>
      <c r="C16" s="53"/>
      <c r="D16" s="53"/>
      <c r="E16" s="53"/>
      <c r="F16" s="53"/>
      <c r="G16" s="53"/>
      <c r="H16" s="53"/>
      <c r="I16" s="54">
        <f t="shared" si="0"/>
      </c>
      <c r="J16" s="55">
        <f>D16+G16</f>
        <v>0</v>
      </c>
      <c r="K16" s="53"/>
      <c r="L16" s="53"/>
      <c r="M16" s="55">
        <f>K16+L16</f>
        <v>0</v>
      </c>
      <c r="N16" s="53"/>
      <c r="O16" s="53"/>
      <c r="P16" s="53"/>
      <c r="Q16" s="54">
        <f t="shared" si="1"/>
      </c>
      <c r="R16" s="53"/>
      <c r="S16" s="53"/>
      <c r="T16" s="53"/>
      <c r="U16" s="54">
        <f>IF((C16=0),"",(R16/C16))</f>
      </c>
      <c r="V16" s="54">
        <f>IF((C16=0),"",(S16/C16))</f>
      </c>
      <c r="W16" s="55">
        <f>X16+Z16+AB16+AD16</f>
        <v>0</v>
      </c>
      <c r="X16" s="53"/>
      <c r="Y16" s="54">
        <f>IF((W16=0),"",((X16/W16)*100))</f>
      </c>
      <c r="Z16" s="53"/>
      <c r="AA16" s="54">
        <f>IF((W16=0),"",((Z16/W16)*100))</f>
      </c>
      <c r="AB16" s="53"/>
      <c r="AC16" s="54">
        <f>IF((W16=0),"",((AB16/W16)*100))</f>
      </c>
      <c r="AD16" s="53"/>
      <c r="AE16" s="54">
        <f>IF((W16=0),"",((AD16/W16)*100))</f>
      </c>
      <c r="AF16" s="54">
        <f>IF((G16=0),"",((M16/G16)*100))</f>
      </c>
      <c r="AG16" s="54">
        <f>IF((J16=0),"",((M16/J16)*100))</f>
      </c>
      <c r="AH16" s="54">
        <f>IF((M16=0),"",((((M16-Z16)-AB16)/M16)*100))</f>
      </c>
      <c r="AI16" s="56">
        <f t="shared" si="2"/>
      </c>
      <c r="AJ16" s="56">
        <f>IF((K16=0),"",((K16/M16)*100))</f>
      </c>
      <c r="AK16" s="56">
        <f>IF((L16=0),"",((L16/M16)*100))</f>
      </c>
      <c r="AL16" s="56">
        <f>IF((M16=0),"",((P16/M16)*100))</f>
      </c>
      <c r="AM16" s="56">
        <f t="shared" si="3"/>
      </c>
    </row>
    <row r="17" spans="1:39" ht="15" customHeight="1">
      <c r="A17" s="70">
        <v>10</v>
      </c>
      <c r="B17" s="71" t="s">
        <v>237</v>
      </c>
      <c r="C17" s="53"/>
      <c r="D17" s="53"/>
      <c r="E17" s="53"/>
      <c r="F17" s="53"/>
      <c r="G17" s="53"/>
      <c r="H17" s="53"/>
      <c r="I17" s="54">
        <f t="shared" si="0"/>
      </c>
      <c r="J17" s="55">
        <f>D17+G17</f>
        <v>0</v>
      </c>
      <c r="K17" s="53"/>
      <c r="L17" s="53"/>
      <c r="M17" s="55">
        <f>K17+L17</f>
        <v>0</v>
      </c>
      <c r="N17" s="53"/>
      <c r="O17" s="53"/>
      <c r="P17" s="53"/>
      <c r="Q17" s="54">
        <f t="shared" si="1"/>
      </c>
      <c r="R17" s="53"/>
      <c r="S17" s="53"/>
      <c r="T17" s="53"/>
      <c r="U17" s="54">
        <f>IF((C17=0),"",(R17/C17))</f>
      </c>
      <c r="V17" s="54">
        <f>IF((C17=0),"",(S17/C17))</f>
      </c>
      <c r="W17" s="55">
        <f>X17+Z17+AB17+AD17</f>
        <v>0</v>
      </c>
      <c r="X17" s="53"/>
      <c r="Y17" s="54">
        <f>IF((W17=0),"",((X17/W17)*100))</f>
      </c>
      <c r="Z17" s="53"/>
      <c r="AA17" s="54">
        <f>IF((W17=0),"",((Z17/W17)*100))</f>
      </c>
      <c r="AB17" s="53"/>
      <c r="AC17" s="54">
        <f>IF((W17=0),"",((AB17/W17)*100))</f>
      </c>
      <c r="AD17" s="53"/>
      <c r="AE17" s="54">
        <f>IF((W17=0),"",((AD17/W17)*100))</f>
      </c>
      <c r="AF17" s="54">
        <f>IF((G17=0),"",((M17/G17)*100))</f>
      </c>
      <c r="AG17" s="54">
        <f>IF((J17=0),"",((M17/J17)*100))</f>
      </c>
      <c r="AH17" s="54">
        <f>IF((M17=0),"",((((M17-Z17)-AB17)/M17)*100))</f>
      </c>
      <c r="AI17" s="56">
        <f t="shared" si="2"/>
      </c>
      <c r="AJ17" s="56">
        <f>IF((K17=0),"",((K17/M17)*100))</f>
      </c>
      <c r="AK17" s="56">
        <f>IF((L17=0),"",((L17/M17)*100))</f>
      </c>
      <c r="AL17" s="56">
        <f>IF((M17=0),"",((P17/M17)*100))</f>
      </c>
      <c r="AM17" s="56">
        <f t="shared" si="3"/>
      </c>
    </row>
    <row r="18" spans="1:39" s="2" customFormat="1" ht="15" customHeight="1">
      <c r="A18" s="70">
        <v>11</v>
      </c>
      <c r="B18" s="73" t="s">
        <v>238</v>
      </c>
      <c r="C18" s="53"/>
      <c r="D18" s="53"/>
      <c r="E18" s="53"/>
      <c r="F18" s="53"/>
      <c r="G18" s="53"/>
      <c r="H18" s="53"/>
      <c r="I18" s="54">
        <f t="shared" si="0"/>
      </c>
      <c r="J18" s="55">
        <f>D18+G18</f>
        <v>0</v>
      </c>
      <c r="K18" s="53"/>
      <c r="L18" s="53"/>
      <c r="M18" s="55">
        <f>K18+L18</f>
        <v>0</v>
      </c>
      <c r="N18" s="53"/>
      <c r="O18" s="53"/>
      <c r="P18" s="53"/>
      <c r="Q18" s="54">
        <f t="shared" si="1"/>
      </c>
      <c r="R18" s="53"/>
      <c r="S18" s="53"/>
      <c r="T18" s="53"/>
      <c r="U18" s="54">
        <f>IF((C18=0),"",(R18/C18))</f>
      </c>
      <c r="V18" s="54">
        <f>IF((C18=0),"",(S18/C18))</f>
      </c>
      <c r="W18" s="55">
        <f>X18+Z18+AB18+AD18</f>
        <v>0</v>
      </c>
      <c r="X18" s="53"/>
      <c r="Y18" s="54">
        <f>IF((W18=0),"",((X18/W18)*100))</f>
      </c>
      <c r="Z18" s="53"/>
      <c r="AA18" s="54">
        <f>IF((W18=0),"",((Z18/W18)*100))</f>
      </c>
      <c r="AB18" s="53"/>
      <c r="AC18" s="54">
        <f>IF((W18=0),"",((AB18/W18)*100))</f>
      </c>
      <c r="AD18" s="53"/>
      <c r="AE18" s="54">
        <f>IF((W18=0),"",((AD18/W18)*100))</f>
      </c>
      <c r="AF18" s="54">
        <f>IF((G18=0),"",((M18/G18)*100))</f>
      </c>
      <c r="AG18" s="54">
        <f>IF((J18=0),"",((M18/J18)*100))</f>
      </c>
      <c r="AH18" s="54">
        <f>IF((M18=0),"",((((M18-Z18)-AB18)/M18)*100))</f>
      </c>
      <c r="AI18" s="56">
        <f t="shared" si="2"/>
      </c>
      <c r="AJ18" s="56">
        <f>IF((K18=0),"",((K18/M18)*100))</f>
      </c>
      <c r="AK18" s="56">
        <f>IF((L18=0),"",((L18/M18)*100))</f>
      </c>
      <c r="AL18" s="56">
        <f>IF((M18=0),"",((P18/M18)*100))</f>
      </c>
      <c r="AM18" s="56">
        <f t="shared" si="3"/>
      </c>
    </row>
    <row r="19" spans="1:39" ht="15" customHeight="1">
      <c r="A19" s="70">
        <v>12</v>
      </c>
      <c r="B19" s="71" t="s">
        <v>41</v>
      </c>
      <c r="C19" s="58">
        <v>3</v>
      </c>
      <c r="D19" s="58">
        <v>9</v>
      </c>
      <c r="E19" s="58"/>
      <c r="F19" s="58">
        <v>2</v>
      </c>
      <c r="G19" s="58">
        <v>147</v>
      </c>
      <c r="H19" s="58">
        <v>147</v>
      </c>
      <c r="I19" s="54">
        <f t="shared" si="0"/>
        <v>4.454545454545454</v>
      </c>
      <c r="J19" s="55">
        <f t="shared" si="4"/>
        <v>156</v>
      </c>
      <c r="K19" s="53">
        <v>140</v>
      </c>
      <c r="L19" s="53">
        <v>4</v>
      </c>
      <c r="M19" s="55">
        <f t="shared" si="5"/>
        <v>144</v>
      </c>
      <c r="N19" s="53"/>
      <c r="O19" s="53"/>
      <c r="P19" s="53">
        <v>15</v>
      </c>
      <c r="Q19" s="54">
        <f t="shared" si="1"/>
        <v>4.363636363636363</v>
      </c>
      <c r="R19" s="53">
        <v>12</v>
      </c>
      <c r="S19" s="53"/>
      <c r="T19" s="53">
        <v>1</v>
      </c>
      <c r="U19" s="54">
        <f t="shared" si="6"/>
        <v>4</v>
      </c>
      <c r="V19" s="54">
        <f t="shared" si="7"/>
        <v>0</v>
      </c>
      <c r="W19" s="55">
        <f t="shared" si="8"/>
        <v>0</v>
      </c>
      <c r="X19" s="53"/>
      <c r="Y19" s="54">
        <f t="shared" si="9"/>
      </c>
      <c r="Z19" s="53"/>
      <c r="AA19" s="54">
        <f t="shared" si="10"/>
      </c>
      <c r="AB19" s="53"/>
      <c r="AC19" s="54">
        <f t="shared" si="11"/>
      </c>
      <c r="AD19" s="53"/>
      <c r="AE19" s="54">
        <f t="shared" si="12"/>
      </c>
      <c r="AF19" s="54">
        <f t="shared" si="13"/>
        <v>97.95918367346938</v>
      </c>
      <c r="AG19" s="54">
        <f t="shared" si="14"/>
        <v>92.3076923076923</v>
      </c>
      <c r="AH19" s="54">
        <f t="shared" si="15"/>
        <v>100</v>
      </c>
      <c r="AI19" s="56">
        <f t="shared" si="2"/>
        <v>0.9795918367346939</v>
      </c>
      <c r="AJ19" s="56">
        <f t="shared" si="16"/>
        <v>97.22222222222221</v>
      </c>
      <c r="AK19" s="56">
        <f t="shared" si="17"/>
        <v>2.7777777777777777</v>
      </c>
      <c r="AL19" s="56">
        <f t="shared" si="18"/>
        <v>10.416666666666668</v>
      </c>
      <c r="AM19" s="56">
        <f t="shared" si="3"/>
        <v>4.7272727272727275</v>
      </c>
    </row>
    <row r="20" spans="1:39" ht="15" customHeight="1">
      <c r="A20" s="70">
        <v>13</v>
      </c>
      <c r="B20" s="72" t="s">
        <v>40</v>
      </c>
      <c r="C20" s="58">
        <v>2</v>
      </c>
      <c r="D20" s="58">
        <v>30</v>
      </c>
      <c r="E20" s="58"/>
      <c r="F20" s="58"/>
      <c r="G20" s="58">
        <v>80</v>
      </c>
      <c r="H20" s="58">
        <v>80</v>
      </c>
      <c r="I20" s="54">
        <f t="shared" si="0"/>
        <v>3.6363636363636362</v>
      </c>
      <c r="J20" s="55">
        <f t="shared" si="4"/>
        <v>110</v>
      </c>
      <c r="K20" s="53">
        <v>75</v>
      </c>
      <c r="L20" s="53">
        <v>6</v>
      </c>
      <c r="M20" s="55">
        <f t="shared" si="5"/>
        <v>81</v>
      </c>
      <c r="N20" s="53"/>
      <c r="O20" s="53"/>
      <c r="P20" s="53"/>
      <c r="Q20" s="54">
        <f t="shared" si="1"/>
        <v>3.6818181818181817</v>
      </c>
      <c r="R20" s="53">
        <v>29</v>
      </c>
      <c r="S20" s="53"/>
      <c r="T20" s="53"/>
      <c r="U20" s="54">
        <f t="shared" si="6"/>
        <v>14.5</v>
      </c>
      <c r="V20" s="54">
        <f t="shared" si="7"/>
        <v>0</v>
      </c>
      <c r="W20" s="55">
        <f t="shared" si="8"/>
        <v>0</v>
      </c>
      <c r="X20" s="53"/>
      <c r="Y20" s="54">
        <f t="shared" si="9"/>
      </c>
      <c r="Z20" s="53"/>
      <c r="AA20" s="54">
        <f t="shared" si="10"/>
      </c>
      <c r="AB20" s="53"/>
      <c r="AC20" s="54">
        <f t="shared" si="11"/>
      </c>
      <c r="AD20" s="53"/>
      <c r="AE20" s="54">
        <f t="shared" si="12"/>
      </c>
      <c r="AF20" s="54">
        <f t="shared" si="13"/>
        <v>101.25</v>
      </c>
      <c r="AG20" s="54">
        <f t="shared" si="14"/>
        <v>73.63636363636363</v>
      </c>
      <c r="AH20" s="54">
        <f t="shared" si="15"/>
        <v>100</v>
      </c>
      <c r="AI20" s="56">
        <f t="shared" si="2"/>
        <v>4.35</v>
      </c>
      <c r="AJ20" s="56">
        <f t="shared" si="16"/>
        <v>92.5925925925926</v>
      </c>
      <c r="AK20" s="56">
        <f t="shared" si="17"/>
        <v>7.4074074074074066</v>
      </c>
      <c r="AL20" s="56">
        <f t="shared" si="18"/>
        <v>0</v>
      </c>
      <c r="AM20" s="56">
        <f t="shared" si="3"/>
        <v>5</v>
      </c>
    </row>
    <row r="21" spans="1:39" ht="15" customHeight="1">
      <c r="A21" s="70">
        <v>14</v>
      </c>
      <c r="B21" s="72" t="s">
        <v>39</v>
      </c>
      <c r="C21" s="58">
        <v>2</v>
      </c>
      <c r="D21" s="58">
        <v>13</v>
      </c>
      <c r="E21" s="58"/>
      <c r="F21" s="58"/>
      <c r="G21" s="58">
        <v>52</v>
      </c>
      <c r="H21" s="58">
        <v>52</v>
      </c>
      <c r="I21" s="54">
        <f t="shared" si="0"/>
        <v>2.3636363636363638</v>
      </c>
      <c r="J21" s="55">
        <f t="shared" si="4"/>
        <v>65</v>
      </c>
      <c r="K21" s="53">
        <v>56</v>
      </c>
      <c r="L21" s="53">
        <v>2</v>
      </c>
      <c r="M21" s="55">
        <f t="shared" si="5"/>
        <v>58</v>
      </c>
      <c r="N21" s="53"/>
      <c r="O21" s="53"/>
      <c r="P21" s="53"/>
      <c r="Q21" s="54">
        <f t="shared" si="1"/>
        <v>2.6363636363636362</v>
      </c>
      <c r="R21" s="53">
        <v>7</v>
      </c>
      <c r="S21" s="53"/>
      <c r="T21" s="53"/>
      <c r="U21" s="54">
        <f t="shared" si="6"/>
        <v>3.5</v>
      </c>
      <c r="V21" s="54">
        <f t="shared" si="7"/>
        <v>0</v>
      </c>
      <c r="W21" s="55">
        <f t="shared" si="8"/>
        <v>4</v>
      </c>
      <c r="X21" s="53">
        <v>4</v>
      </c>
      <c r="Y21" s="54">
        <f t="shared" si="9"/>
        <v>100</v>
      </c>
      <c r="Z21" s="53"/>
      <c r="AA21" s="54">
        <f t="shared" si="10"/>
        <v>0</v>
      </c>
      <c r="AB21" s="53"/>
      <c r="AC21" s="54">
        <f t="shared" si="11"/>
        <v>0</v>
      </c>
      <c r="AD21" s="53"/>
      <c r="AE21" s="54">
        <f t="shared" si="12"/>
        <v>0</v>
      </c>
      <c r="AF21" s="54">
        <f t="shared" si="13"/>
        <v>111.53846153846155</v>
      </c>
      <c r="AG21" s="54">
        <f t="shared" si="14"/>
        <v>89.23076923076924</v>
      </c>
      <c r="AH21" s="54">
        <f t="shared" si="15"/>
        <v>100</v>
      </c>
      <c r="AI21" s="56">
        <f t="shared" si="2"/>
        <v>1.6153846153846154</v>
      </c>
      <c r="AJ21" s="56">
        <f t="shared" si="16"/>
        <v>96.55172413793103</v>
      </c>
      <c r="AK21" s="56">
        <f t="shared" si="17"/>
        <v>3.4482758620689653</v>
      </c>
      <c r="AL21" s="56">
        <f t="shared" si="18"/>
        <v>0</v>
      </c>
      <c r="AM21" s="56">
        <f t="shared" si="3"/>
        <v>2.9545454545454546</v>
      </c>
    </row>
    <row r="22" spans="1:39" ht="15" customHeight="1">
      <c r="A22" s="141" t="s">
        <v>227</v>
      </c>
      <c r="B22" s="142"/>
      <c r="C22" s="60">
        <v>8</v>
      </c>
      <c r="D22" s="61">
        <f>SUM(D8:D21)</f>
        <v>593</v>
      </c>
      <c r="E22" s="61">
        <f>SUM(E8:E21)</f>
        <v>9</v>
      </c>
      <c r="F22" s="61">
        <f>SUM(F8:F21)</f>
        <v>99</v>
      </c>
      <c r="G22" s="61">
        <f>SUM(G8:G21)</f>
        <v>1642</v>
      </c>
      <c r="H22" s="61">
        <f>SUM(H8:H21)</f>
        <v>1629</v>
      </c>
      <c r="I22" s="62">
        <f t="shared" si="0"/>
        <v>18.65909090909091</v>
      </c>
      <c r="J22" s="61">
        <f t="shared" si="4"/>
        <v>2235</v>
      </c>
      <c r="K22" s="61">
        <f>SUM(K8:K21)</f>
        <v>1074</v>
      </c>
      <c r="L22" s="61">
        <f>SUM(L8:L21)</f>
        <v>97</v>
      </c>
      <c r="M22" s="61">
        <f t="shared" si="5"/>
        <v>1171</v>
      </c>
      <c r="N22" s="61">
        <f>SUM(N8:N21)</f>
        <v>0</v>
      </c>
      <c r="O22" s="61">
        <f>SUM(O8:O21)</f>
        <v>11</v>
      </c>
      <c r="P22" s="61">
        <f>SUM(P8:P21)</f>
        <v>223</v>
      </c>
      <c r="Q22" s="62">
        <f t="shared" si="1"/>
        <v>13.306818181818182</v>
      </c>
      <c r="R22" s="61">
        <f>SUM(R8:R21)</f>
        <v>1064</v>
      </c>
      <c r="S22" s="61">
        <f>SUM(S8:S21)</f>
        <v>8</v>
      </c>
      <c r="T22" s="61">
        <f>SUM(T8:T21)</f>
        <v>131</v>
      </c>
      <c r="U22" s="63">
        <f t="shared" si="6"/>
        <v>133</v>
      </c>
      <c r="V22" s="63">
        <f t="shared" si="7"/>
        <v>1</v>
      </c>
      <c r="W22" s="61">
        <f t="shared" si="8"/>
        <v>90</v>
      </c>
      <c r="X22" s="61">
        <f>SUM(X8:X21)</f>
        <v>64</v>
      </c>
      <c r="Y22" s="63">
        <f t="shared" si="9"/>
        <v>71.11111111111111</v>
      </c>
      <c r="Z22" s="61">
        <f>SUM(Z8:Z21)</f>
        <v>8</v>
      </c>
      <c r="AA22" s="63">
        <f t="shared" si="10"/>
        <v>8.88888888888889</v>
      </c>
      <c r="AB22" s="61">
        <f>SUM(AB8:AB21)</f>
        <v>16</v>
      </c>
      <c r="AC22" s="63">
        <f t="shared" si="11"/>
        <v>17.77777777777778</v>
      </c>
      <c r="AD22" s="61">
        <f>SUM(AD8:AD21)</f>
        <v>2</v>
      </c>
      <c r="AE22" s="63">
        <f t="shared" si="12"/>
        <v>2.2222222222222223</v>
      </c>
      <c r="AF22" s="63">
        <f t="shared" si="13"/>
        <v>71.31546894031669</v>
      </c>
      <c r="AG22" s="63">
        <f t="shared" si="14"/>
        <v>52.3937360178971</v>
      </c>
      <c r="AH22" s="63">
        <f t="shared" si="15"/>
        <v>97.95046968403074</v>
      </c>
      <c r="AI22" s="64">
        <f t="shared" si="2"/>
        <v>7.775883069427527</v>
      </c>
      <c r="AJ22" s="65">
        <f t="shared" si="16"/>
        <v>91.71648163962425</v>
      </c>
      <c r="AK22" s="65">
        <f t="shared" si="17"/>
        <v>8.283518360375746</v>
      </c>
      <c r="AL22" s="65">
        <f t="shared" si="18"/>
        <v>19.043552519214344</v>
      </c>
      <c r="AM22" s="64">
        <f t="shared" si="3"/>
        <v>25.397727272727273</v>
      </c>
    </row>
    <row r="23" spans="1:39" ht="15" customHeight="1">
      <c r="A23" s="70">
        <v>15</v>
      </c>
      <c r="B23" s="71" t="s">
        <v>63</v>
      </c>
      <c r="C23" s="53"/>
      <c r="D23" s="53"/>
      <c r="E23" s="53"/>
      <c r="F23" s="53"/>
      <c r="G23" s="53"/>
      <c r="H23" s="53"/>
      <c r="I23" s="54">
        <f t="shared" si="0"/>
      </c>
      <c r="J23" s="55">
        <f t="shared" si="4"/>
        <v>0</v>
      </c>
      <c r="K23" s="53"/>
      <c r="L23" s="53"/>
      <c r="M23" s="55">
        <f t="shared" si="5"/>
        <v>0</v>
      </c>
      <c r="N23" s="53"/>
      <c r="O23" s="53"/>
      <c r="P23" s="53"/>
      <c r="Q23" s="54">
        <f t="shared" si="1"/>
      </c>
      <c r="R23" s="53"/>
      <c r="S23" s="53"/>
      <c r="T23" s="53"/>
      <c r="U23" s="54">
        <f t="shared" si="6"/>
      </c>
      <c r="V23" s="54">
        <f t="shared" si="7"/>
      </c>
      <c r="W23" s="55">
        <f t="shared" si="8"/>
        <v>0</v>
      </c>
      <c r="X23" s="53"/>
      <c r="Y23" s="54">
        <f t="shared" si="9"/>
      </c>
      <c r="Z23" s="53"/>
      <c r="AA23" s="54">
        <f t="shared" si="10"/>
      </c>
      <c r="AB23" s="53"/>
      <c r="AC23" s="54">
        <f t="shared" si="11"/>
      </c>
      <c r="AD23" s="53"/>
      <c r="AE23" s="54">
        <f t="shared" si="12"/>
      </c>
      <c r="AF23" s="54">
        <f t="shared" si="13"/>
      </c>
      <c r="AG23" s="54">
        <f t="shared" si="14"/>
      </c>
      <c r="AH23" s="54">
        <f t="shared" si="15"/>
      </c>
      <c r="AI23" s="56">
        <f t="shared" si="2"/>
      </c>
      <c r="AJ23" s="56">
        <f t="shared" si="16"/>
      </c>
      <c r="AK23" s="56">
        <f t="shared" si="17"/>
      </c>
      <c r="AL23" s="56">
        <f t="shared" si="18"/>
      </c>
      <c r="AM23" s="56">
        <f t="shared" si="3"/>
      </c>
    </row>
    <row r="24" spans="1:39" ht="15" customHeight="1">
      <c r="A24" s="70">
        <v>16</v>
      </c>
      <c r="B24" s="71" t="s">
        <v>60</v>
      </c>
      <c r="C24" s="53">
        <v>2</v>
      </c>
      <c r="D24" s="53">
        <v>61</v>
      </c>
      <c r="E24" s="53">
        <v>4</v>
      </c>
      <c r="F24" s="53">
        <v>4</v>
      </c>
      <c r="G24" s="53">
        <v>53</v>
      </c>
      <c r="H24" s="53">
        <v>53</v>
      </c>
      <c r="I24" s="54">
        <f t="shared" si="0"/>
        <v>2.409090909090909</v>
      </c>
      <c r="J24" s="55">
        <f t="shared" si="4"/>
        <v>114</v>
      </c>
      <c r="K24" s="53">
        <v>51</v>
      </c>
      <c r="L24" s="53">
        <v>10</v>
      </c>
      <c r="M24" s="55">
        <f t="shared" si="5"/>
        <v>61</v>
      </c>
      <c r="N24" s="53"/>
      <c r="O24" s="53">
        <v>4</v>
      </c>
      <c r="P24" s="53">
        <v>4</v>
      </c>
      <c r="Q24" s="54">
        <f t="shared" si="1"/>
        <v>2.772727272727273</v>
      </c>
      <c r="R24" s="53">
        <v>53</v>
      </c>
      <c r="S24" s="53"/>
      <c r="T24" s="53"/>
      <c r="U24" s="54">
        <f t="shared" si="6"/>
        <v>26.5</v>
      </c>
      <c r="V24" s="54">
        <f t="shared" si="7"/>
        <v>0</v>
      </c>
      <c r="W24" s="55">
        <f t="shared" si="8"/>
        <v>0</v>
      </c>
      <c r="X24" s="53"/>
      <c r="Y24" s="54">
        <f t="shared" si="9"/>
      </c>
      <c r="Z24" s="53"/>
      <c r="AA24" s="54">
        <f t="shared" si="10"/>
      </c>
      <c r="AB24" s="53"/>
      <c r="AC24" s="54">
        <f t="shared" si="11"/>
      </c>
      <c r="AD24" s="53"/>
      <c r="AE24" s="54">
        <f t="shared" si="12"/>
      </c>
      <c r="AF24" s="54">
        <f t="shared" si="13"/>
        <v>115.09433962264151</v>
      </c>
      <c r="AG24" s="54">
        <f t="shared" si="14"/>
        <v>53.50877192982456</v>
      </c>
      <c r="AH24" s="54">
        <f t="shared" si="15"/>
        <v>100</v>
      </c>
      <c r="AI24" s="56">
        <f t="shared" si="2"/>
        <v>12</v>
      </c>
      <c r="AJ24" s="56">
        <f t="shared" si="16"/>
        <v>83.60655737704919</v>
      </c>
      <c r="AK24" s="56">
        <f t="shared" si="17"/>
        <v>16.39344262295082</v>
      </c>
      <c r="AL24" s="56">
        <f t="shared" si="18"/>
        <v>6.557377049180328</v>
      </c>
      <c r="AM24" s="56">
        <f t="shared" si="3"/>
        <v>5.181818181818182</v>
      </c>
    </row>
    <row r="25" spans="1:39" ht="15" customHeight="1">
      <c r="A25" s="70">
        <v>17</v>
      </c>
      <c r="B25" s="71" t="s">
        <v>64</v>
      </c>
      <c r="C25" s="53"/>
      <c r="D25" s="53"/>
      <c r="E25" s="53"/>
      <c r="F25" s="53"/>
      <c r="G25" s="53"/>
      <c r="H25" s="53"/>
      <c r="I25" s="54">
        <f t="shared" si="0"/>
      </c>
      <c r="J25" s="55">
        <f t="shared" si="4"/>
        <v>0</v>
      </c>
      <c r="K25" s="53"/>
      <c r="L25" s="53"/>
      <c r="M25" s="55">
        <f t="shared" si="5"/>
        <v>0</v>
      </c>
      <c r="N25" s="53"/>
      <c r="O25" s="53"/>
      <c r="P25" s="53"/>
      <c r="Q25" s="54">
        <f t="shared" si="1"/>
      </c>
      <c r="R25" s="53"/>
      <c r="S25" s="53"/>
      <c r="T25" s="53"/>
      <c r="U25" s="54">
        <f t="shared" si="6"/>
      </c>
      <c r="V25" s="54">
        <f t="shared" si="7"/>
      </c>
      <c r="W25" s="55">
        <f t="shared" si="8"/>
        <v>0</v>
      </c>
      <c r="X25" s="53"/>
      <c r="Y25" s="54">
        <f t="shared" si="9"/>
      </c>
      <c r="Z25" s="53"/>
      <c r="AA25" s="54">
        <f t="shared" si="10"/>
      </c>
      <c r="AB25" s="53"/>
      <c r="AC25" s="54">
        <f t="shared" si="11"/>
      </c>
      <c r="AD25" s="53"/>
      <c r="AE25" s="54">
        <f t="shared" si="12"/>
      </c>
      <c r="AF25" s="54">
        <f t="shared" si="13"/>
      </c>
      <c r="AG25" s="54">
        <f t="shared" si="14"/>
      </c>
      <c r="AH25" s="54">
        <f t="shared" si="15"/>
      </c>
      <c r="AI25" s="56">
        <f t="shared" si="2"/>
      </c>
      <c r="AJ25" s="56">
        <f t="shared" si="16"/>
      </c>
      <c r="AK25" s="56">
        <f t="shared" si="17"/>
      </c>
      <c r="AL25" s="56">
        <f t="shared" si="18"/>
      </c>
      <c r="AM25" s="56">
        <f t="shared" si="3"/>
      </c>
    </row>
    <row r="26" spans="1:39" ht="15" customHeight="1">
      <c r="A26" s="70">
        <v>18</v>
      </c>
      <c r="B26" s="71" t="s">
        <v>126</v>
      </c>
      <c r="C26" s="53"/>
      <c r="D26" s="53"/>
      <c r="E26" s="53"/>
      <c r="F26" s="53"/>
      <c r="G26" s="53"/>
      <c r="H26" s="53"/>
      <c r="I26" s="54">
        <f t="shared" si="0"/>
      </c>
      <c r="J26" s="55">
        <f t="shared" si="4"/>
        <v>0</v>
      </c>
      <c r="K26" s="53"/>
      <c r="L26" s="53"/>
      <c r="M26" s="55">
        <f t="shared" si="5"/>
        <v>0</v>
      </c>
      <c r="N26" s="53"/>
      <c r="O26" s="53"/>
      <c r="P26" s="53"/>
      <c r="Q26" s="54">
        <f t="shared" si="1"/>
      </c>
      <c r="R26" s="53"/>
      <c r="S26" s="53"/>
      <c r="T26" s="53"/>
      <c r="U26" s="54">
        <f t="shared" si="6"/>
      </c>
      <c r="V26" s="54">
        <f t="shared" si="7"/>
      </c>
      <c r="W26" s="55">
        <f t="shared" si="8"/>
        <v>0</v>
      </c>
      <c r="X26" s="53"/>
      <c r="Y26" s="54">
        <f t="shared" si="9"/>
      </c>
      <c r="Z26" s="53"/>
      <c r="AA26" s="54">
        <f t="shared" si="10"/>
      </c>
      <c r="AB26" s="53"/>
      <c r="AC26" s="54">
        <f t="shared" si="11"/>
      </c>
      <c r="AD26" s="53"/>
      <c r="AE26" s="54">
        <f t="shared" si="12"/>
      </c>
      <c r="AF26" s="54">
        <f t="shared" si="13"/>
      </c>
      <c r="AG26" s="54">
        <f t="shared" si="14"/>
      </c>
      <c r="AH26" s="54">
        <f t="shared" si="15"/>
      </c>
      <c r="AI26" s="56">
        <f t="shared" si="2"/>
      </c>
      <c r="AJ26" s="56">
        <f t="shared" si="16"/>
      </c>
      <c r="AK26" s="56">
        <f t="shared" si="17"/>
      </c>
      <c r="AL26" s="56">
        <f t="shared" si="18"/>
      </c>
      <c r="AM26" s="56">
        <f t="shared" si="3"/>
      </c>
    </row>
    <row r="27" spans="1:39" ht="15" customHeight="1">
      <c r="A27" s="70">
        <v>19</v>
      </c>
      <c r="B27" s="71" t="s">
        <v>127</v>
      </c>
      <c r="C27" s="53"/>
      <c r="D27" s="53"/>
      <c r="E27" s="53"/>
      <c r="F27" s="53"/>
      <c r="G27" s="53"/>
      <c r="H27" s="53"/>
      <c r="I27" s="54">
        <f t="shared" si="0"/>
      </c>
      <c r="J27" s="55">
        <f t="shared" si="4"/>
        <v>0</v>
      </c>
      <c r="K27" s="53"/>
      <c r="L27" s="53"/>
      <c r="M27" s="55">
        <f t="shared" si="5"/>
        <v>0</v>
      </c>
      <c r="N27" s="53"/>
      <c r="O27" s="53"/>
      <c r="P27" s="53"/>
      <c r="Q27" s="54">
        <f t="shared" si="1"/>
      </c>
      <c r="R27" s="53"/>
      <c r="S27" s="53"/>
      <c r="T27" s="53"/>
      <c r="U27" s="54">
        <f t="shared" si="6"/>
      </c>
      <c r="V27" s="54">
        <f t="shared" si="7"/>
      </c>
      <c r="W27" s="55">
        <f t="shared" si="8"/>
        <v>0</v>
      </c>
      <c r="X27" s="53"/>
      <c r="Y27" s="54">
        <f t="shared" si="9"/>
      </c>
      <c r="Z27" s="53"/>
      <c r="AA27" s="54">
        <f t="shared" si="10"/>
      </c>
      <c r="AB27" s="53"/>
      <c r="AC27" s="54">
        <f t="shared" si="11"/>
      </c>
      <c r="AD27" s="53"/>
      <c r="AE27" s="54">
        <f t="shared" si="12"/>
      </c>
      <c r="AF27" s="54">
        <f t="shared" si="13"/>
      </c>
      <c r="AG27" s="54">
        <f t="shared" si="14"/>
      </c>
      <c r="AH27" s="54">
        <f t="shared" si="15"/>
      </c>
      <c r="AI27" s="56">
        <f t="shared" si="2"/>
      </c>
      <c r="AJ27" s="56">
        <f t="shared" si="16"/>
      </c>
      <c r="AK27" s="56">
        <f t="shared" si="17"/>
      </c>
      <c r="AL27" s="56">
        <f t="shared" si="18"/>
      </c>
      <c r="AM27" s="56">
        <f t="shared" si="3"/>
      </c>
    </row>
    <row r="28" spans="1:39" ht="15" customHeight="1">
      <c r="A28" s="70">
        <v>20</v>
      </c>
      <c r="B28" s="71" t="s">
        <v>54</v>
      </c>
      <c r="C28" s="53"/>
      <c r="D28" s="53"/>
      <c r="E28" s="53"/>
      <c r="F28" s="53"/>
      <c r="G28" s="53"/>
      <c r="H28" s="53"/>
      <c r="I28" s="54">
        <f t="shared" si="0"/>
      </c>
      <c r="J28" s="55">
        <f t="shared" si="4"/>
        <v>0</v>
      </c>
      <c r="K28" s="53"/>
      <c r="L28" s="53"/>
      <c r="M28" s="55">
        <f t="shared" si="5"/>
        <v>0</v>
      </c>
      <c r="N28" s="53"/>
      <c r="O28" s="53"/>
      <c r="P28" s="53"/>
      <c r="Q28" s="54">
        <f t="shared" si="1"/>
      </c>
      <c r="R28" s="53"/>
      <c r="S28" s="53"/>
      <c r="T28" s="53"/>
      <c r="U28" s="54">
        <f t="shared" si="6"/>
      </c>
      <c r="V28" s="54">
        <f t="shared" si="7"/>
      </c>
      <c r="W28" s="55">
        <f t="shared" si="8"/>
        <v>0</v>
      </c>
      <c r="X28" s="53"/>
      <c r="Y28" s="54">
        <f t="shared" si="9"/>
      </c>
      <c r="Z28" s="53"/>
      <c r="AA28" s="54">
        <f t="shared" si="10"/>
      </c>
      <c r="AB28" s="53"/>
      <c r="AC28" s="54">
        <f t="shared" si="11"/>
      </c>
      <c r="AD28" s="53"/>
      <c r="AE28" s="54">
        <f t="shared" si="12"/>
      </c>
      <c r="AF28" s="54">
        <f t="shared" si="13"/>
      </c>
      <c r="AG28" s="54">
        <f t="shared" si="14"/>
      </c>
      <c r="AH28" s="54">
        <f t="shared" si="15"/>
      </c>
      <c r="AI28" s="56">
        <f t="shared" si="2"/>
      </c>
      <c r="AJ28" s="56">
        <f t="shared" si="16"/>
      </c>
      <c r="AK28" s="56">
        <f t="shared" si="17"/>
      </c>
      <c r="AL28" s="56">
        <f t="shared" si="18"/>
      </c>
      <c r="AM28" s="56">
        <f t="shared" si="3"/>
      </c>
    </row>
    <row r="29" spans="1:39" ht="15" customHeight="1">
      <c r="A29" s="70">
        <v>21</v>
      </c>
      <c r="B29" s="71" t="s">
        <v>50</v>
      </c>
      <c r="C29" s="53">
        <v>4</v>
      </c>
      <c r="D29" s="53">
        <v>16</v>
      </c>
      <c r="E29" s="53"/>
      <c r="F29" s="53"/>
      <c r="G29" s="53">
        <v>367</v>
      </c>
      <c r="H29" s="53">
        <v>365</v>
      </c>
      <c r="I29" s="54">
        <f t="shared" si="0"/>
        <v>8.340909090909092</v>
      </c>
      <c r="J29" s="55">
        <f>D29+G29</f>
        <v>383</v>
      </c>
      <c r="K29" s="53">
        <v>327</v>
      </c>
      <c r="L29" s="53">
        <v>43</v>
      </c>
      <c r="M29" s="55">
        <f>K29+L29</f>
        <v>370</v>
      </c>
      <c r="N29" s="53"/>
      <c r="O29" s="53"/>
      <c r="P29" s="53">
        <v>1</v>
      </c>
      <c r="Q29" s="54">
        <f t="shared" si="1"/>
        <v>8.409090909090908</v>
      </c>
      <c r="R29" s="53">
        <v>13</v>
      </c>
      <c r="S29" s="53"/>
      <c r="T29" s="53"/>
      <c r="U29" s="54">
        <f>IF((C29=0),"",(R29/C29))</f>
        <v>3.25</v>
      </c>
      <c r="V29" s="54">
        <f>IF((C29=0),"",(S29/C29))</f>
        <v>0</v>
      </c>
      <c r="W29" s="55">
        <f>X29+Z29+AB29+AD29</f>
        <v>102</v>
      </c>
      <c r="X29" s="53">
        <v>93</v>
      </c>
      <c r="Y29" s="54">
        <f>IF((W29=0),"",((X29/W29)*100))</f>
        <v>91.17647058823529</v>
      </c>
      <c r="Z29" s="53">
        <v>1</v>
      </c>
      <c r="AA29" s="54">
        <f>IF((W29=0),"",((Z29/W29)*100))</f>
        <v>0.9803921568627451</v>
      </c>
      <c r="AB29" s="53">
        <v>8</v>
      </c>
      <c r="AC29" s="54">
        <f>IF((W29=0),"",((AB29/W29)*100))</f>
        <v>7.8431372549019605</v>
      </c>
      <c r="AD29" s="53"/>
      <c r="AE29" s="54">
        <f>IF((W29=0),"",((AD29/W29)*100))</f>
        <v>0</v>
      </c>
      <c r="AF29" s="54">
        <f>IF((G29=0),"",((M29/G29)*100))</f>
        <v>100.8174386920981</v>
      </c>
      <c r="AG29" s="54">
        <f>IF((J29=0),"",((M29/J29)*100))</f>
        <v>96.60574412532638</v>
      </c>
      <c r="AH29" s="54">
        <f>IF((M29=0),"",((((M29-Z29)-AB29)/M29)*100))</f>
        <v>97.56756756756756</v>
      </c>
      <c r="AI29" s="56">
        <f t="shared" si="2"/>
        <v>0.4250681198910082</v>
      </c>
      <c r="AJ29" s="56">
        <f>IF((K29=0),"",((K29/M29)*100))</f>
        <v>88.37837837837837</v>
      </c>
      <c r="AK29" s="56">
        <f>IF((L29=0),"",((L29/M29)*100))</f>
        <v>11.621621621621623</v>
      </c>
      <c r="AL29" s="56">
        <f>IF((M29=0),"",((P29/M29)*100))</f>
        <v>0.2702702702702703</v>
      </c>
      <c r="AM29" s="56">
        <f t="shared" si="3"/>
        <v>8.704545454545455</v>
      </c>
    </row>
    <row r="30" spans="1:39" ht="15" customHeight="1">
      <c r="A30" s="70">
        <v>22</v>
      </c>
      <c r="B30" s="71" t="s">
        <v>90</v>
      </c>
      <c r="C30" s="53"/>
      <c r="D30" s="53"/>
      <c r="E30" s="53"/>
      <c r="F30" s="53"/>
      <c r="G30" s="53"/>
      <c r="H30" s="53"/>
      <c r="I30" s="54">
        <f t="shared" si="0"/>
      </c>
      <c r="J30" s="55">
        <f t="shared" si="4"/>
        <v>0</v>
      </c>
      <c r="K30" s="53"/>
      <c r="L30" s="53"/>
      <c r="M30" s="55">
        <f t="shared" si="5"/>
        <v>0</v>
      </c>
      <c r="N30" s="53"/>
      <c r="O30" s="53"/>
      <c r="P30" s="53"/>
      <c r="Q30" s="54">
        <f t="shared" si="1"/>
      </c>
      <c r="R30" s="53"/>
      <c r="S30" s="53"/>
      <c r="T30" s="53"/>
      <c r="U30" s="54">
        <f t="shared" si="6"/>
      </c>
      <c r="V30" s="54">
        <f t="shared" si="7"/>
      </c>
      <c r="W30" s="55">
        <f t="shared" si="8"/>
        <v>0</v>
      </c>
      <c r="X30" s="53"/>
      <c r="Y30" s="54">
        <f t="shared" si="9"/>
      </c>
      <c r="Z30" s="53"/>
      <c r="AA30" s="54">
        <f t="shared" si="10"/>
      </c>
      <c r="AB30" s="53"/>
      <c r="AC30" s="54">
        <f t="shared" si="11"/>
      </c>
      <c r="AD30" s="53"/>
      <c r="AE30" s="54">
        <f t="shared" si="12"/>
      </c>
      <c r="AF30" s="54">
        <f t="shared" si="13"/>
      </c>
      <c r="AG30" s="54">
        <f t="shared" si="14"/>
      </c>
      <c r="AH30" s="54">
        <f t="shared" si="15"/>
      </c>
      <c r="AI30" s="56">
        <f t="shared" si="2"/>
      </c>
      <c r="AJ30" s="56">
        <f t="shared" si="16"/>
      </c>
      <c r="AK30" s="56">
        <f t="shared" si="17"/>
      </c>
      <c r="AL30" s="56">
        <f t="shared" si="18"/>
      </c>
      <c r="AM30" s="56">
        <f t="shared" si="3"/>
      </c>
    </row>
    <row r="31" spans="1:39" ht="15" customHeight="1">
      <c r="A31" s="70">
        <v>23</v>
      </c>
      <c r="B31" s="71" t="s">
        <v>100</v>
      </c>
      <c r="C31" s="53"/>
      <c r="D31" s="53"/>
      <c r="E31" s="53"/>
      <c r="F31" s="53"/>
      <c r="G31" s="53"/>
      <c r="H31" s="53"/>
      <c r="I31" s="54">
        <f t="shared" si="0"/>
      </c>
      <c r="J31" s="55">
        <f t="shared" si="4"/>
        <v>0</v>
      </c>
      <c r="K31" s="53"/>
      <c r="L31" s="53"/>
      <c r="M31" s="55">
        <f t="shared" si="5"/>
        <v>0</v>
      </c>
      <c r="N31" s="53"/>
      <c r="O31" s="53"/>
      <c r="P31" s="53"/>
      <c r="Q31" s="54">
        <f t="shared" si="1"/>
      </c>
      <c r="R31" s="53"/>
      <c r="S31" s="53"/>
      <c r="T31" s="53"/>
      <c r="U31" s="54">
        <f t="shared" si="6"/>
      </c>
      <c r="V31" s="54">
        <f t="shared" si="7"/>
      </c>
      <c r="W31" s="55">
        <f t="shared" si="8"/>
        <v>0</v>
      </c>
      <c r="X31" s="53"/>
      <c r="Y31" s="54">
        <f t="shared" si="9"/>
      </c>
      <c r="Z31" s="53"/>
      <c r="AA31" s="54">
        <f t="shared" si="10"/>
      </c>
      <c r="AB31" s="53"/>
      <c r="AC31" s="54">
        <f t="shared" si="11"/>
      </c>
      <c r="AD31" s="53"/>
      <c r="AE31" s="54">
        <f t="shared" si="12"/>
      </c>
      <c r="AF31" s="54">
        <f t="shared" si="13"/>
      </c>
      <c r="AG31" s="54">
        <f t="shared" si="14"/>
      </c>
      <c r="AH31" s="54">
        <f t="shared" si="15"/>
      </c>
      <c r="AI31" s="56">
        <f t="shared" si="2"/>
      </c>
      <c r="AJ31" s="56">
        <f t="shared" si="16"/>
      </c>
      <c r="AK31" s="56">
        <f t="shared" si="17"/>
      </c>
      <c r="AL31" s="56">
        <f t="shared" si="18"/>
      </c>
      <c r="AM31" s="56">
        <f t="shared" si="3"/>
      </c>
    </row>
    <row r="32" spans="1:39" ht="15" customHeight="1">
      <c r="A32" s="70">
        <v>24</v>
      </c>
      <c r="B32" s="71" t="s">
        <v>74</v>
      </c>
      <c r="C32" s="58">
        <v>1</v>
      </c>
      <c r="D32" s="58"/>
      <c r="E32" s="58"/>
      <c r="F32" s="58"/>
      <c r="G32" s="58">
        <v>14</v>
      </c>
      <c r="H32" s="58">
        <v>14</v>
      </c>
      <c r="I32" s="54">
        <f t="shared" si="0"/>
        <v>1.2727272727272727</v>
      </c>
      <c r="J32" s="55">
        <f>D32+G32</f>
        <v>14</v>
      </c>
      <c r="K32" s="53">
        <v>13</v>
      </c>
      <c r="L32" s="53">
        <v>1</v>
      </c>
      <c r="M32" s="55">
        <f>K32+L32</f>
        <v>14</v>
      </c>
      <c r="N32" s="53"/>
      <c r="O32" s="53"/>
      <c r="P32" s="53"/>
      <c r="Q32" s="54">
        <f t="shared" si="1"/>
        <v>1.2727272727272727</v>
      </c>
      <c r="R32" s="53"/>
      <c r="S32" s="53"/>
      <c r="T32" s="53"/>
      <c r="U32" s="54">
        <f>IF((C32=0),"",(R32/C32))</f>
        <v>0</v>
      </c>
      <c r="V32" s="54">
        <f>IF((C32=0),"",(S32/C32))</f>
        <v>0</v>
      </c>
      <c r="W32" s="55">
        <f>X32+Z32+AB32+AD32</f>
        <v>11</v>
      </c>
      <c r="X32" s="53">
        <v>10</v>
      </c>
      <c r="Y32" s="54">
        <f>IF((W32=0),"",((X32/W32)*100))</f>
        <v>90.9090909090909</v>
      </c>
      <c r="Z32" s="53"/>
      <c r="AA32" s="54">
        <f>IF((W32=0),"",((Z32/W32)*100))</f>
        <v>0</v>
      </c>
      <c r="AB32" s="53">
        <v>1</v>
      </c>
      <c r="AC32" s="54">
        <f>IF((W32=0),"",((AB32/W32)*100))</f>
        <v>9.090909090909092</v>
      </c>
      <c r="AD32" s="53"/>
      <c r="AE32" s="54">
        <f>IF((W32=0),"",((AD32/W32)*100))</f>
        <v>0</v>
      </c>
      <c r="AF32" s="54">
        <f>IF((G32=0),"",((M32/G32)*100))</f>
        <v>100</v>
      </c>
      <c r="AG32" s="54">
        <f>IF((J32=0),"",((M32/J32)*100))</f>
        <v>100</v>
      </c>
      <c r="AH32" s="54">
        <f>IF((M32=0),"",((((M32-Z32)-AB32)/M32)*100))</f>
        <v>92.85714285714286</v>
      </c>
      <c r="AI32" s="56">
        <f t="shared" si="2"/>
        <v>0</v>
      </c>
      <c r="AJ32" s="56">
        <f>IF((K32=0),"",((K32/M32)*100))</f>
        <v>92.85714285714286</v>
      </c>
      <c r="AK32" s="56">
        <f>IF((L32=0),"",((L32/M32)*100))</f>
        <v>7.142857142857142</v>
      </c>
      <c r="AL32" s="56">
        <f>IF((M32=0),"",((P32/M32)*100))</f>
        <v>0</v>
      </c>
      <c r="AM32" s="56">
        <f t="shared" si="3"/>
        <v>1.2727272727272727</v>
      </c>
    </row>
    <row r="33" spans="1:39" ht="15" customHeight="1">
      <c r="A33" s="70">
        <v>25</v>
      </c>
      <c r="B33" s="71" t="s">
        <v>56</v>
      </c>
      <c r="C33" s="53"/>
      <c r="D33" s="53"/>
      <c r="E33" s="53"/>
      <c r="F33" s="53"/>
      <c r="G33" s="53"/>
      <c r="H33" s="53"/>
      <c r="I33" s="54">
        <f t="shared" si="0"/>
      </c>
      <c r="J33" s="55">
        <f t="shared" si="4"/>
        <v>0</v>
      </c>
      <c r="K33" s="53"/>
      <c r="L33" s="53"/>
      <c r="M33" s="55">
        <f t="shared" si="5"/>
        <v>0</v>
      </c>
      <c r="N33" s="53"/>
      <c r="O33" s="53"/>
      <c r="P33" s="53"/>
      <c r="Q33" s="54">
        <f t="shared" si="1"/>
      </c>
      <c r="R33" s="53"/>
      <c r="S33" s="53"/>
      <c r="T33" s="53"/>
      <c r="U33" s="54">
        <f t="shared" si="6"/>
      </c>
      <c r="V33" s="54">
        <f t="shared" si="7"/>
      </c>
      <c r="W33" s="55">
        <f t="shared" si="8"/>
        <v>0</v>
      </c>
      <c r="X33" s="53"/>
      <c r="Y33" s="54">
        <f t="shared" si="9"/>
      </c>
      <c r="Z33" s="53"/>
      <c r="AA33" s="54">
        <f t="shared" si="10"/>
      </c>
      <c r="AB33" s="53"/>
      <c r="AC33" s="54">
        <f t="shared" si="11"/>
      </c>
      <c r="AD33" s="53"/>
      <c r="AE33" s="54">
        <f t="shared" si="12"/>
      </c>
      <c r="AF33" s="54">
        <f t="shared" si="13"/>
      </c>
      <c r="AG33" s="54">
        <f t="shared" si="14"/>
      </c>
      <c r="AH33" s="54">
        <f t="shared" si="15"/>
      </c>
      <c r="AI33" s="56">
        <f t="shared" si="2"/>
      </c>
      <c r="AJ33" s="56">
        <f t="shared" si="16"/>
      </c>
      <c r="AK33" s="56">
        <f t="shared" si="17"/>
      </c>
      <c r="AL33" s="56">
        <f t="shared" si="18"/>
      </c>
      <c r="AM33" s="56">
        <f t="shared" si="3"/>
      </c>
    </row>
    <row r="34" spans="1:39" ht="15" customHeight="1">
      <c r="A34" s="70">
        <v>26</v>
      </c>
      <c r="B34" s="74" t="s">
        <v>51</v>
      </c>
      <c r="C34" s="53">
        <v>3</v>
      </c>
      <c r="D34" s="53">
        <v>1</v>
      </c>
      <c r="E34" s="53"/>
      <c r="F34" s="53"/>
      <c r="G34" s="53">
        <v>377</v>
      </c>
      <c r="H34" s="53">
        <v>377</v>
      </c>
      <c r="I34" s="54">
        <f t="shared" si="0"/>
        <v>11.424242424242424</v>
      </c>
      <c r="J34" s="55">
        <f t="shared" si="4"/>
        <v>378</v>
      </c>
      <c r="K34" s="53">
        <v>376</v>
      </c>
      <c r="L34" s="53">
        <v>1</v>
      </c>
      <c r="M34" s="55">
        <f t="shared" si="5"/>
        <v>377</v>
      </c>
      <c r="N34" s="53"/>
      <c r="O34" s="53"/>
      <c r="P34" s="53">
        <v>2</v>
      </c>
      <c r="Q34" s="54">
        <f t="shared" si="1"/>
        <v>11.424242424242424</v>
      </c>
      <c r="R34" s="53">
        <v>1</v>
      </c>
      <c r="S34" s="53"/>
      <c r="T34" s="53"/>
      <c r="U34" s="54">
        <f t="shared" si="6"/>
        <v>0.3333333333333333</v>
      </c>
      <c r="V34" s="54">
        <f t="shared" si="7"/>
        <v>0</v>
      </c>
      <c r="W34" s="55">
        <f t="shared" si="8"/>
        <v>0</v>
      </c>
      <c r="X34" s="53"/>
      <c r="Y34" s="54">
        <f t="shared" si="9"/>
      </c>
      <c r="Z34" s="53"/>
      <c r="AA34" s="54">
        <f t="shared" si="10"/>
      </c>
      <c r="AB34" s="53"/>
      <c r="AC34" s="54">
        <f t="shared" si="11"/>
      </c>
      <c r="AD34" s="53"/>
      <c r="AE34" s="54">
        <f t="shared" si="12"/>
      </c>
      <c r="AF34" s="54">
        <f t="shared" si="13"/>
        <v>100</v>
      </c>
      <c r="AG34" s="54">
        <f t="shared" si="14"/>
        <v>99.73544973544973</v>
      </c>
      <c r="AH34" s="54">
        <f t="shared" si="15"/>
        <v>100</v>
      </c>
      <c r="AI34" s="56">
        <f t="shared" si="2"/>
        <v>0.03183023872679045</v>
      </c>
      <c r="AJ34" s="56">
        <f t="shared" si="16"/>
        <v>99.73474801061008</v>
      </c>
      <c r="AK34" s="56">
        <f t="shared" si="17"/>
        <v>0.2652519893899204</v>
      </c>
      <c r="AL34" s="56">
        <f t="shared" si="18"/>
        <v>0.5305039787798408</v>
      </c>
      <c r="AM34" s="56">
        <f t="shared" si="3"/>
        <v>11.454545454545455</v>
      </c>
    </row>
    <row r="35" spans="1:39" ht="15" customHeight="1">
      <c r="A35" s="70">
        <v>27</v>
      </c>
      <c r="B35" s="72" t="s">
        <v>37</v>
      </c>
      <c r="C35" s="53"/>
      <c r="D35" s="53"/>
      <c r="E35" s="53"/>
      <c r="F35" s="53"/>
      <c r="G35" s="53"/>
      <c r="H35" s="53"/>
      <c r="I35" s="54">
        <f t="shared" si="0"/>
      </c>
      <c r="J35" s="55">
        <f t="shared" si="4"/>
        <v>0</v>
      </c>
      <c r="K35" s="53"/>
      <c r="L35" s="53"/>
      <c r="M35" s="55">
        <f t="shared" si="5"/>
        <v>0</v>
      </c>
      <c r="N35" s="53"/>
      <c r="O35" s="53"/>
      <c r="P35" s="53"/>
      <c r="Q35" s="54">
        <f t="shared" si="1"/>
      </c>
      <c r="R35" s="53"/>
      <c r="S35" s="53"/>
      <c r="T35" s="53"/>
      <c r="U35" s="54">
        <f t="shared" si="6"/>
      </c>
      <c r="V35" s="54">
        <f t="shared" si="7"/>
      </c>
      <c r="W35" s="55">
        <f t="shared" si="8"/>
        <v>0</v>
      </c>
      <c r="X35" s="53"/>
      <c r="Y35" s="54">
        <f t="shared" si="9"/>
      </c>
      <c r="Z35" s="53"/>
      <c r="AA35" s="54">
        <f t="shared" si="10"/>
      </c>
      <c r="AB35" s="53"/>
      <c r="AC35" s="54">
        <f t="shared" si="11"/>
      </c>
      <c r="AD35" s="53"/>
      <c r="AE35" s="54">
        <f t="shared" si="12"/>
      </c>
      <c r="AF35" s="54">
        <f t="shared" si="13"/>
      </c>
      <c r="AG35" s="54">
        <f t="shared" si="14"/>
      </c>
      <c r="AH35" s="54">
        <f t="shared" si="15"/>
      </c>
      <c r="AI35" s="56">
        <f t="shared" si="2"/>
      </c>
      <c r="AJ35" s="56">
        <f t="shared" si="16"/>
      </c>
      <c r="AK35" s="56">
        <f t="shared" si="17"/>
      </c>
      <c r="AL35" s="56">
        <f t="shared" si="18"/>
      </c>
      <c r="AM35" s="56">
        <f t="shared" si="3"/>
      </c>
    </row>
    <row r="36" spans="1:39" ht="15" customHeight="1">
      <c r="A36" s="70">
        <v>28</v>
      </c>
      <c r="B36" s="71" t="s">
        <v>70</v>
      </c>
      <c r="C36" s="53"/>
      <c r="D36" s="53"/>
      <c r="E36" s="53"/>
      <c r="F36" s="53"/>
      <c r="G36" s="53"/>
      <c r="H36" s="53"/>
      <c r="I36" s="54">
        <f t="shared" si="0"/>
      </c>
      <c r="J36" s="55">
        <f t="shared" si="4"/>
        <v>0</v>
      </c>
      <c r="K36" s="53"/>
      <c r="L36" s="53"/>
      <c r="M36" s="55">
        <f t="shared" si="5"/>
        <v>0</v>
      </c>
      <c r="N36" s="53"/>
      <c r="O36" s="53"/>
      <c r="P36" s="53"/>
      <c r="Q36" s="54">
        <f t="shared" si="1"/>
      </c>
      <c r="R36" s="53"/>
      <c r="S36" s="53"/>
      <c r="T36" s="53"/>
      <c r="U36" s="54">
        <f t="shared" si="6"/>
      </c>
      <c r="V36" s="54">
        <f t="shared" si="7"/>
      </c>
      <c r="W36" s="55">
        <f t="shared" si="8"/>
        <v>0</v>
      </c>
      <c r="X36" s="53"/>
      <c r="Y36" s="54">
        <f t="shared" si="9"/>
      </c>
      <c r="Z36" s="53"/>
      <c r="AA36" s="54">
        <f t="shared" si="10"/>
      </c>
      <c r="AB36" s="53"/>
      <c r="AC36" s="54">
        <f t="shared" si="11"/>
      </c>
      <c r="AD36" s="53"/>
      <c r="AE36" s="54">
        <f t="shared" si="12"/>
      </c>
      <c r="AF36" s="54">
        <f t="shared" si="13"/>
      </c>
      <c r="AG36" s="54">
        <f t="shared" si="14"/>
      </c>
      <c r="AH36" s="54">
        <f t="shared" si="15"/>
      </c>
      <c r="AI36" s="56">
        <f t="shared" si="2"/>
      </c>
      <c r="AJ36" s="56">
        <f t="shared" si="16"/>
      </c>
      <c r="AK36" s="56">
        <f t="shared" si="17"/>
      </c>
      <c r="AL36" s="56">
        <f t="shared" si="18"/>
      </c>
      <c r="AM36" s="56">
        <f t="shared" si="3"/>
      </c>
    </row>
    <row r="37" spans="1:39" ht="15" customHeight="1">
      <c r="A37" s="70">
        <v>29</v>
      </c>
      <c r="B37" s="71" t="s">
        <v>71</v>
      </c>
      <c r="C37" s="53"/>
      <c r="D37" s="53"/>
      <c r="E37" s="53"/>
      <c r="F37" s="53"/>
      <c r="G37" s="53"/>
      <c r="H37" s="53"/>
      <c r="I37" s="54">
        <f t="shared" si="0"/>
      </c>
      <c r="J37" s="55">
        <f t="shared" si="4"/>
        <v>0</v>
      </c>
      <c r="K37" s="53"/>
      <c r="L37" s="53"/>
      <c r="M37" s="55">
        <f t="shared" si="5"/>
        <v>0</v>
      </c>
      <c r="N37" s="53"/>
      <c r="O37" s="53"/>
      <c r="P37" s="53"/>
      <c r="Q37" s="54">
        <f t="shared" si="1"/>
      </c>
      <c r="R37" s="53"/>
      <c r="S37" s="53"/>
      <c r="T37" s="53"/>
      <c r="U37" s="54">
        <f t="shared" si="6"/>
      </c>
      <c r="V37" s="54">
        <f t="shared" si="7"/>
      </c>
      <c r="W37" s="55">
        <f t="shared" si="8"/>
        <v>0</v>
      </c>
      <c r="X37" s="53"/>
      <c r="Y37" s="54">
        <f t="shared" si="9"/>
      </c>
      <c r="Z37" s="53"/>
      <c r="AA37" s="54">
        <f t="shared" si="10"/>
      </c>
      <c r="AB37" s="53"/>
      <c r="AC37" s="54">
        <f t="shared" si="11"/>
      </c>
      <c r="AD37" s="53"/>
      <c r="AE37" s="54">
        <f t="shared" si="12"/>
      </c>
      <c r="AF37" s="54">
        <f t="shared" si="13"/>
      </c>
      <c r="AG37" s="54">
        <f t="shared" si="14"/>
      </c>
      <c r="AH37" s="54">
        <f t="shared" si="15"/>
      </c>
      <c r="AI37" s="56">
        <f t="shared" si="2"/>
      </c>
      <c r="AJ37" s="56">
        <f t="shared" si="16"/>
      </c>
      <c r="AK37" s="56">
        <f t="shared" si="17"/>
      </c>
      <c r="AL37" s="56">
        <f t="shared" si="18"/>
      </c>
      <c r="AM37" s="56">
        <f t="shared" si="3"/>
      </c>
    </row>
    <row r="38" spans="1:39" ht="15" customHeight="1">
      <c r="A38" s="70">
        <v>30</v>
      </c>
      <c r="B38" s="71" t="s">
        <v>67</v>
      </c>
      <c r="C38" s="53"/>
      <c r="D38" s="53"/>
      <c r="E38" s="53"/>
      <c r="F38" s="53"/>
      <c r="G38" s="53"/>
      <c r="H38" s="53"/>
      <c r="I38" s="54">
        <f t="shared" si="0"/>
      </c>
      <c r="J38" s="55">
        <f t="shared" si="4"/>
        <v>0</v>
      </c>
      <c r="K38" s="53"/>
      <c r="L38" s="53"/>
      <c r="M38" s="55">
        <f t="shared" si="5"/>
        <v>0</v>
      </c>
      <c r="N38" s="53"/>
      <c r="O38" s="53"/>
      <c r="P38" s="53"/>
      <c r="Q38" s="54">
        <f t="shared" si="1"/>
      </c>
      <c r="R38" s="53"/>
      <c r="S38" s="53"/>
      <c r="T38" s="53"/>
      <c r="U38" s="54">
        <f t="shared" si="6"/>
      </c>
      <c r="V38" s="54">
        <f t="shared" si="7"/>
      </c>
      <c r="W38" s="55">
        <f t="shared" si="8"/>
        <v>0</v>
      </c>
      <c r="X38" s="53"/>
      <c r="Y38" s="54">
        <f t="shared" si="9"/>
      </c>
      <c r="Z38" s="53"/>
      <c r="AA38" s="54">
        <f t="shared" si="10"/>
      </c>
      <c r="AB38" s="53"/>
      <c r="AC38" s="54">
        <f t="shared" si="11"/>
      </c>
      <c r="AD38" s="53"/>
      <c r="AE38" s="54">
        <f t="shared" si="12"/>
      </c>
      <c r="AF38" s="54">
        <f t="shared" si="13"/>
      </c>
      <c r="AG38" s="54">
        <f t="shared" si="14"/>
      </c>
      <c r="AH38" s="54">
        <f t="shared" si="15"/>
      </c>
      <c r="AI38" s="56">
        <f t="shared" si="2"/>
      </c>
      <c r="AJ38" s="56">
        <f t="shared" si="16"/>
      </c>
      <c r="AK38" s="56">
        <f t="shared" si="17"/>
      </c>
      <c r="AL38" s="56">
        <f t="shared" si="18"/>
      </c>
      <c r="AM38" s="56">
        <f t="shared" si="3"/>
      </c>
    </row>
    <row r="39" spans="1:39" ht="15" customHeight="1">
      <c r="A39" s="70">
        <v>31</v>
      </c>
      <c r="B39" s="71" t="s">
        <v>59</v>
      </c>
      <c r="C39" s="53"/>
      <c r="D39" s="53"/>
      <c r="E39" s="53"/>
      <c r="F39" s="53"/>
      <c r="G39" s="53"/>
      <c r="H39" s="53"/>
      <c r="I39" s="54">
        <f t="shared" si="0"/>
      </c>
      <c r="J39" s="55">
        <f t="shared" si="4"/>
        <v>0</v>
      </c>
      <c r="K39" s="53"/>
      <c r="L39" s="53"/>
      <c r="M39" s="55">
        <f t="shared" si="5"/>
        <v>0</v>
      </c>
      <c r="N39" s="53"/>
      <c r="O39" s="53"/>
      <c r="P39" s="53"/>
      <c r="Q39" s="54">
        <f t="shared" si="1"/>
      </c>
      <c r="R39" s="53"/>
      <c r="S39" s="53"/>
      <c r="T39" s="53"/>
      <c r="U39" s="54">
        <f t="shared" si="6"/>
      </c>
      <c r="V39" s="54">
        <f t="shared" si="7"/>
      </c>
      <c r="W39" s="55">
        <f t="shared" si="8"/>
        <v>0</v>
      </c>
      <c r="X39" s="53"/>
      <c r="Y39" s="54">
        <f t="shared" si="9"/>
      </c>
      <c r="Z39" s="53"/>
      <c r="AA39" s="54">
        <f t="shared" si="10"/>
      </c>
      <c r="AB39" s="53"/>
      <c r="AC39" s="54">
        <f t="shared" si="11"/>
      </c>
      <c r="AD39" s="53"/>
      <c r="AE39" s="54">
        <f t="shared" si="12"/>
      </c>
      <c r="AF39" s="54">
        <f t="shared" si="13"/>
      </c>
      <c r="AG39" s="54">
        <f t="shared" si="14"/>
      </c>
      <c r="AH39" s="54">
        <f t="shared" si="15"/>
      </c>
      <c r="AI39" s="56">
        <f t="shared" si="2"/>
      </c>
      <c r="AJ39" s="56">
        <f t="shared" si="16"/>
      </c>
      <c r="AK39" s="56">
        <f t="shared" si="17"/>
      </c>
      <c r="AL39" s="56">
        <f t="shared" si="18"/>
      </c>
      <c r="AM39" s="56">
        <f t="shared" si="3"/>
      </c>
    </row>
    <row r="40" spans="1:39" ht="15" customHeight="1">
      <c r="A40" s="70">
        <v>32</v>
      </c>
      <c r="B40" s="71" t="s">
        <v>52</v>
      </c>
      <c r="C40" s="53">
        <v>1</v>
      </c>
      <c r="D40" s="53">
        <v>1</v>
      </c>
      <c r="E40" s="53"/>
      <c r="F40" s="53"/>
      <c r="G40" s="53">
        <v>10</v>
      </c>
      <c r="H40" s="53">
        <v>10</v>
      </c>
      <c r="I40" s="54">
        <f t="shared" si="0"/>
        <v>0.9090909090909091</v>
      </c>
      <c r="J40" s="55">
        <f t="shared" si="4"/>
        <v>11</v>
      </c>
      <c r="K40" s="53"/>
      <c r="L40" s="53">
        <v>11</v>
      </c>
      <c r="M40" s="55">
        <f t="shared" si="5"/>
        <v>11</v>
      </c>
      <c r="N40" s="53"/>
      <c r="O40" s="53"/>
      <c r="P40" s="53"/>
      <c r="Q40" s="54">
        <f t="shared" si="1"/>
        <v>1</v>
      </c>
      <c r="R40" s="53"/>
      <c r="S40" s="53"/>
      <c r="T40" s="53"/>
      <c r="U40" s="54">
        <f t="shared" si="6"/>
        <v>0</v>
      </c>
      <c r="V40" s="54">
        <f t="shared" si="7"/>
        <v>0</v>
      </c>
      <c r="W40" s="55">
        <f t="shared" si="8"/>
        <v>0</v>
      </c>
      <c r="X40" s="53"/>
      <c r="Y40" s="54">
        <f t="shared" si="9"/>
      </c>
      <c r="Z40" s="53"/>
      <c r="AA40" s="54">
        <f t="shared" si="10"/>
      </c>
      <c r="AB40" s="53"/>
      <c r="AC40" s="54">
        <f t="shared" si="11"/>
      </c>
      <c r="AD40" s="53"/>
      <c r="AE40" s="54">
        <f t="shared" si="12"/>
      </c>
      <c r="AF40" s="54">
        <f t="shared" si="13"/>
        <v>110.00000000000001</v>
      </c>
      <c r="AG40" s="54">
        <f t="shared" si="14"/>
        <v>100</v>
      </c>
      <c r="AH40" s="54">
        <f t="shared" si="15"/>
        <v>100</v>
      </c>
      <c r="AI40" s="56">
        <f t="shared" si="2"/>
        <v>0</v>
      </c>
      <c r="AJ40" s="56">
        <f t="shared" si="16"/>
      </c>
      <c r="AK40" s="56">
        <f t="shared" si="17"/>
        <v>100</v>
      </c>
      <c r="AL40" s="56">
        <f t="shared" si="18"/>
        <v>0</v>
      </c>
      <c r="AM40" s="56">
        <f t="shared" si="3"/>
        <v>1</v>
      </c>
    </row>
    <row r="41" spans="1:39" ht="15" customHeight="1">
      <c r="A41" s="70">
        <v>33</v>
      </c>
      <c r="B41" s="71" t="s">
        <v>93</v>
      </c>
      <c r="C41" s="53"/>
      <c r="D41" s="53"/>
      <c r="E41" s="53"/>
      <c r="F41" s="53"/>
      <c r="G41" s="53"/>
      <c r="H41" s="53"/>
      <c r="I41" s="54">
        <f t="shared" si="0"/>
      </c>
      <c r="J41" s="55">
        <f t="shared" si="4"/>
        <v>0</v>
      </c>
      <c r="K41" s="53"/>
      <c r="L41" s="53"/>
      <c r="M41" s="55">
        <f t="shared" si="5"/>
        <v>0</v>
      </c>
      <c r="N41" s="53"/>
      <c r="O41" s="53"/>
      <c r="P41" s="53"/>
      <c r="Q41" s="54">
        <f t="shared" si="1"/>
      </c>
      <c r="R41" s="53"/>
      <c r="S41" s="53"/>
      <c r="T41" s="53"/>
      <c r="U41" s="54">
        <f t="shared" si="6"/>
      </c>
      <c r="V41" s="54">
        <f t="shared" si="7"/>
      </c>
      <c r="W41" s="55">
        <f t="shared" si="8"/>
        <v>0</v>
      </c>
      <c r="X41" s="53"/>
      <c r="Y41" s="54">
        <f t="shared" si="9"/>
      </c>
      <c r="Z41" s="53"/>
      <c r="AA41" s="54">
        <f t="shared" si="10"/>
      </c>
      <c r="AB41" s="53"/>
      <c r="AC41" s="54">
        <f t="shared" si="11"/>
      </c>
      <c r="AD41" s="53"/>
      <c r="AE41" s="54">
        <f t="shared" si="12"/>
      </c>
      <c r="AF41" s="54">
        <f t="shared" si="13"/>
      </c>
      <c r="AG41" s="54">
        <f t="shared" si="14"/>
      </c>
      <c r="AH41" s="54">
        <f t="shared" si="15"/>
      </c>
      <c r="AI41" s="56">
        <f t="shared" si="2"/>
      </c>
      <c r="AJ41" s="56">
        <f t="shared" si="16"/>
      </c>
      <c r="AK41" s="56">
        <f t="shared" si="17"/>
      </c>
      <c r="AL41" s="56">
        <f t="shared" si="18"/>
      </c>
      <c r="AM41" s="56">
        <f t="shared" si="3"/>
      </c>
    </row>
    <row r="42" spans="1:39" ht="15" customHeight="1">
      <c r="A42" s="70">
        <v>34</v>
      </c>
      <c r="B42" s="71" t="s">
        <v>103</v>
      </c>
      <c r="C42" s="53"/>
      <c r="D42" s="53"/>
      <c r="E42" s="53"/>
      <c r="F42" s="53"/>
      <c r="G42" s="53"/>
      <c r="H42" s="53"/>
      <c r="I42" s="54">
        <f t="shared" si="0"/>
      </c>
      <c r="J42" s="55">
        <f t="shared" si="4"/>
        <v>0</v>
      </c>
      <c r="K42" s="53"/>
      <c r="L42" s="53"/>
      <c r="M42" s="55">
        <f t="shared" si="5"/>
        <v>0</v>
      </c>
      <c r="N42" s="53"/>
      <c r="O42" s="53"/>
      <c r="P42" s="53"/>
      <c r="Q42" s="54">
        <f t="shared" si="1"/>
      </c>
      <c r="R42" s="53"/>
      <c r="S42" s="53"/>
      <c r="T42" s="53"/>
      <c r="U42" s="54">
        <f t="shared" si="6"/>
      </c>
      <c r="V42" s="54">
        <f t="shared" si="7"/>
      </c>
      <c r="W42" s="55">
        <f t="shared" si="8"/>
        <v>0</v>
      </c>
      <c r="X42" s="53"/>
      <c r="Y42" s="54">
        <f t="shared" si="9"/>
      </c>
      <c r="Z42" s="53"/>
      <c r="AA42" s="54">
        <f t="shared" si="10"/>
      </c>
      <c r="AB42" s="53"/>
      <c r="AC42" s="54">
        <f t="shared" si="11"/>
      </c>
      <c r="AD42" s="53"/>
      <c r="AE42" s="54">
        <f t="shared" si="12"/>
      </c>
      <c r="AF42" s="54">
        <f t="shared" si="13"/>
      </c>
      <c r="AG42" s="54">
        <f t="shared" si="14"/>
      </c>
      <c r="AH42" s="54">
        <f t="shared" si="15"/>
      </c>
      <c r="AI42" s="56">
        <f t="shared" si="2"/>
      </c>
      <c r="AJ42" s="56">
        <f t="shared" si="16"/>
      </c>
      <c r="AK42" s="56">
        <f t="shared" si="17"/>
      </c>
      <c r="AL42" s="56">
        <f t="shared" si="18"/>
      </c>
      <c r="AM42" s="56">
        <f t="shared" si="3"/>
      </c>
    </row>
    <row r="43" spans="1:39" ht="15" customHeight="1">
      <c r="A43" s="70">
        <v>35</v>
      </c>
      <c r="B43" s="71" t="s">
        <v>81</v>
      </c>
      <c r="C43" s="53">
        <v>4</v>
      </c>
      <c r="D43" s="53"/>
      <c r="E43" s="53"/>
      <c r="F43" s="53"/>
      <c r="G43" s="53">
        <v>59</v>
      </c>
      <c r="H43" s="53">
        <v>59</v>
      </c>
      <c r="I43" s="54">
        <f t="shared" si="0"/>
        <v>1.3409090909090908</v>
      </c>
      <c r="J43" s="55">
        <f t="shared" si="4"/>
        <v>59</v>
      </c>
      <c r="K43" s="53"/>
      <c r="L43" s="53">
        <v>59</v>
      </c>
      <c r="M43" s="55">
        <f t="shared" si="5"/>
        <v>59</v>
      </c>
      <c r="N43" s="53"/>
      <c r="O43" s="53"/>
      <c r="P43" s="53"/>
      <c r="Q43" s="54">
        <f t="shared" si="1"/>
        <v>1.3409090909090908</v>
      </c>
      <c r="R43" s="53"/>
      <c r="S43" s="53"/>
      <c r="T43" s="53"/>
      <c r="U43" s="54">
        <f t="shared" si="6"/>
        <v>0</v>
      </c>
      <c r="V43" s="54">
        <f t="shared" si="7"/>
        <v>0</v>
      </c>
      <c r="W43" s="55">
        <f t="shared" si="8"/>
        <v>0</v>
      </c>
      <c r="X43" s="53"/>
      <c r="Y43" s="54">
        <f t="shared" si="9"/>
      </c>
      <c r="Z43" s="53"/>
      <c r="AA43" s="54">
        <f t="shared" si="10"/>
      </c>
      <c r="AB43" s="53"/>
      <c r="AC43" s="54">
        <f t="shared" si="11"/>
      </c>
      <c r="AD43" s="53"/>
      <c r="AE43" s="54">
        <f t="shared" si="12"/>
      </c>
      <c r="AF43" s="54">
        <f t="shared" si="13"/>
        <v>100</v>
      </c>
      <c r="AG43" s="54">
        <f t="shared" si="14"/>
        <v>100</v>
      </c>
      <c r="AH43" s="54">
        <f t="shared" si="15"/>
        <v>100</v>
      </c>
      <c r="AI43" s="56">
        <f t="shared" si="2"/>
        <v>0</v>
      </c>
      <c r="AJ43" s="56">
        <f t="shared" si="16"/>
      </c>
      <c r="AK43" s="56">
        <f t="shared" si="17"/>
        <v>100</v>
      </c>
      <c r="AL43" s="56">
        <f t="shared" si="18"/>
        <v>0</v>
      </c>
      <c r="AM43" s="56">
        <f t="shared" si="3"/>
        <v>1.3409090909090908</v>
      </c>
    </row>
    <row r="44" spans="1:39" ht="15" customHeight="1">
      <c r="A44" s="70">
        <v>36</v>
      </c>
      <c r="B44" s="71" t="s">
        <v>83</v>
      </c>
      <c r="C44" s="53"/>
      <c r="D44" s="53"/>
      <c r="E44" s="53"/>
      <c r="F44" s="53"/>
      <c r="G44" s="53"/>
      <c r="H44" s="53"/>
      <c r="I44" s="54">
        <f t="shared" si="0"/>
      </c>
      <c r="J44" s="55">
        <f t="shared" si="4"/>
        <v>0</v>
      </c>
      <c r="K44" s="53"/>
      <c r="L44" s="53"/>
      <c r="M44" s="55">
        <f t="shared" si="5"/>
        <v>0</v>
      </c>
      <c r="N44" s="53"/>
      <c r="O44" s="53"/>
      <c r="P44" s="53"/>
      <c r="Q44" s="54">
        <f t="shared" si="1"/>
      </c>
      <c r="R44" s="53"/>
      <c r="S44" s="53"/>
      <c r="T44" s="53"/>
      <c r="U44" s="54">
        <f t="shared" si="6"/>
      </c>
      <c r="V44" s="54">
        <f t="shared" si="7"/>
      </c>
      <c r="W44" s="55">
        <f t="shared" si="8"/>
        <v>0</v>
      </c>
      <c r="X44" s="53"/>
      <c r="Y44" s="54">
        <f t="shared" si="9"/>
      </c>
      <c r="Z44" s="53"/>
      <c r="AA44" s="54">
        <f t="shared" si="10"/>
      </c>
      <c r="AB44" s="53"/>
      <c r="AC44" s="54">
        <f t="shared" si="11"/>
      </c>
      <c r="AD44" s="53"/>
      <c r="AE44" s="54">
        <f t="shared" si="12"/>
      </c>
      <c r="AF44" s="54">
        <f t="shared" si="13"/>
      </c>
      <c r="AG44" s="54">
        <f t="shared" si="14"/>
      </c>
      <c r="AH44" s="54">
        <f t="shared" si="15"/>
      </c>
      <c r="AI44" s="56">
        <f t="shared" si="2"/>
      </c>
      <c r="AJ44" s="56">
        <f t="shared" si="16"/>
      </c>
      <c r="AK44" s="56">
        <f t="shared" si="17"/>
      </c>
      <c r="AL44" s="56">
        <f t="shared" si="18"/>
      </c>
      <c r="AM44" s="56">
        <f t="shared" si="3"/>
      </c>
    </row>
    <row r="45" spans="1:39" ht="15" customHeight="1">
      <c r="A45" s="70">
        <v>37</v>
      </c>
      <c r="B45" s="71" t="s">
        <v>84</v>
      </c>
      <c r="C45" s="53"/>
      <c r="D45" s="53"/>
      <c r="E45" s="53"/>
      <c r="F45" s="53"/>
      <c r="G45" s="53"/>
      <c r="H45" s="53"/>
      <c r="I45" s="54">
        <f t="shared" si="0"/>
      </c>
      <c r="J45" s="55">
        <f t="shared" si="4"/>
        <v>0</v>
      </c>
      <c r="K45" s="53"/>
      <c r="L45" s="53"/>
      <c r="M45" s="55">
        <f t="shared" si="5"/>
        <v>0</v>
      </c>
      <c r="N45" s="53"/>
      <c r="O45" s="53"/>
      <c r="P45" s="53"/>
      <c r="Q45" s="54">
        <f t="shared" si="1"/>
      </c>
      <c r="R45" s="53"/>
      <c r="S45" s="53"/>
      <c r="T45" s="53"/>
      <c r="U45" s="54">
        <f t="shared" si="6"/>
      </c>
      <c r="V45" s="54">
        <f t="shared" si="7"/>
      </c>
      <c r="W45" s="55">
        <f t="shared" si="8"/>
        <v>0</v>
      </c>
      <c r="X45" s="53"/>
      <c r="Y45" s="54">
        <f t="shared" si="9"/>
      </c>
      <c r="Z45" s="53"/>
      <c r="AA45" s="54">
        <f t="shared" si="10"/>
      </c>
      <c r="AB45" s="53"/>
      <c r="AC45" s="54">
        <f t="shared" si="11"/>
      </c>
      <c r="AD45" s="53"/>
      <c r="AE45" s="54">
        <f t="shared" si="12"/>
      </c>
      <c r="AF45" s="54">
        <f t="shared" si="13"/>
      </c>
      <c r="AG45" s="54">
        <f t="shared" si="14"/>
      </c>
      <c r="AH45" s="54">
        <f t="shared" si="15"/>
      </c>
      <c r="AI45" s="56">
        <f t="shared" si="2"/>
      </c>
      <c r="AJ45" s="56">
        <f t="shared" si="16"/>
      </c>
      <c r="AK45" s="56">
        <f t="shared" si="17"/>
      </c>
      <c r="AL45" s="56">
        <f t="shared" si="18"/>
      </c>
      <c r="AM45" s="56">
        <f t="shared" si="3"/>
      </c>
    </row>
    <row r="46" spans="1:39" ht="15" customHeight="1">
      <c r="A46" s="70">
        <v>38</v>
      </c>
      <c r="B46" s="71" t="s">
        <v>85</v>
      </c>
      <c r="C46" s="53"/>
      <c r="D46" s="53"/>
      <c r="E46" s="53"/>
      <c r="F46" s="53"/>
      <c r="G46" s="53"/>
      <c r="H46" s="53"/>
      <c r="I46" s="54">
        <f t="shared" si="0"/>
      </c>
      <c r="J46" s="55">
        <f t="shared" si="4"/>
        <v>0</v>
      </c>
      <c r="K46" s="53"/>
      <c r="L46" s="53"/>
      <c r="M46" s="55">
        <f t="shared" si="5"/>
        <v>0</v>
      </c>
      <c r="N46" s="53"/>
      <c r="O46" s="53"/>
      <c r="P46" s="53"/>
      <c r="Q46" s="54">
        <f t="shared" si="1"/>
      </c>
      <c r="R46" s="53"/>
      <c r="S46" s="53"/>
      <c r="T46" s="53"/>
      <c r="U46" s="54">
        <f t="shared" si="6"/>
      </c>
      <c r="V46" s="54">
        <f t="shared" si="7"/>
      </c>
      <c r="W46" s="55">
        <f t="shared" si="8"/>
        <v>0</v>
      </c>
      <c r="X46" s="53"/>
      <c r="Y46" s="54">
        <f t="shared" si="9"/>
      </c>
      <c r="Z46" s="53"/>
      <c r="AA46" s="54">
        <f t="shared" si="10"/>
      </c>
      <c r="AB46" s="53"/>
      <c r="AC46" s="54">
        <f t="shared" si="11"/>
      </c>
      <c r="AD46" s="53"/>
      <c r="AE46" s="54">
        <f t="shared" si="12"/>
      </c>
      <c r="AF46" s="54">
        <f t="shared" si="13"/>
      </c>
      <c r="AG46" s="54">
        <f t="shared" si="14"/>
      </c>
      <c r="AH46" s="54">
        <f t="shared" si="15"/>
      </c>
      <c r="AI46" s="56">
        <f t="shared" si="2"/>
      </c>
      <c r="AJ46" s="56">
        <f t="shared" si="16"/>
      </c>
      <c r="AK46" s="56">
        <f t="shared" si="17"/>
      </c>
      <c r="AL46" s="56">
        <f t="shared" si="18"/>
      </c>
      <c r="AM46" s="56">
        <f t="shared" si="3"/>
      </c>
    </row>
    <row r="47" spans="1:39" ht="15" customHeight="1">
      <c r="A47" s="70">
        <v>39</v>
      </c>
      <c r="B47" s="71" t="s">
        <v>82</v>
      </c>
      <c r="C47" s="53">
        <v>4</v>
      </c>
      <c r="D47" s="53">
        <v>1</v>
      </c>
      <c r="E47" s="53"/>
      <c r="F47" s="53"/>
      <c r="G47" s="53">
        <v>301</v>
      </c>
      <c r="H47" s="53">
        <v>301</v>
      </c>
      <c r="I47" s="54">
        <f t="shared" si="0"/>
        <v>6.840909090909091</v>
      </c>
      <c r="J47" s="55">
        <f t="shared" si="4"/>
        <v>302</v>
      </c>
      <c r="K47" s="53"/>
      <c r="L47" s="53">
        <v>302</v>
      </c>
      <c r="M47" s="55">
        <f t="shared" si="5"/>
        <v>302</v>
      </c>
      <c r="N47" s="53"/>
      <c r="O47" s="53"/>
      <c r="P47" s="53"/>
      <c r="Q47" s="54">
        <f t="shared" si="1"/>
        <v>6.863636363636363</v>
      </c>
      <c r="R47" s="53"/>
      <c r="S47" s="53"/>
      <c r="T47" s="53"/>
      <c r="U47" s="54">
        <f t="shared" si="6"/>
        <v>0</v>
      </c>
      <c r="V47" s="54">
        <f t="shared" si="7"/>
        <v>0</v>
      </c>
      <c r="W47" s="55">
        <f t="shared" si="8"/>
        <v>0</v>
      </c>
      <c r="X47" s="53"/>
      <c r="Y47" s="54">
        <f t="shared" si="9"/>
      </c>
      <c r="Z47" s="53"/>
      <c r="AA47" s="54">
        <f t="shared" si="10"/>
      </c>
      <c r="AB47" s="53"/>
      <c r="AC47" s="54">
        <f t="shared" si="11"/>
      </c>
      <c r="AD47" s="53"/>
      <c r="AE47" s="54">
        <f t="shared" si="12"/>
      </c>
      <c r="AF47" s="54">
        <f t="shared" si="13"/>
        <v>100.33222591362126</v>
      </c>
      <c r="AG47" s="54">
        <f t="shared" si="14"/>
        <v>100</v>
      </c>
      <c r="AH47" s="54">
        <f t="shared" si="15"/>
        <v>100</v>
      </c>
      <c r="AI47" s="56">
        <f t="shared" si="2"/>
        <v>0</v>
      </c>
      <c r="AJ47" s="56">
        <f t="shared" si="16"/>
      </c>
      <c r="AK47" s="56">
        <f t="shared" si="17"/>
        <v>100</v>
      </c>
      <c r="AL47" s="56">
        <f t="shared" si="18"/>
        <v>0</v>
      </c>
      <c r="AM47" s="56">
        <f t="shared" si="3"/>
        <v>6.863636363636363</v>
      </c>
    </row>
    <row r="48" spans="1:39" ht="15" customHeight="1">
      <c r="A48" s="70">
        <v>40</v>
      </c>
      <c r="B48" s="71" t="s">
        <v>86</v>
      </c>
      <c r="C48" s="53"/>
      <c r="D48" s="53"/>
      <c r="E48" s="53"/>
      <c r="F48" s="53"/>
      <c r="G48" s="53"/>
      <c r="H48" s="53"/>
      <c r="I48" s="54">
        <f t="shared" si="0"/>
      </c>
      <c r="J48" s="55">
        <f t="shared" si="4"/>
        <v>0</v>
      </c>
      <c r="K48" s="53"/>
      <c r="L48" s="53"/>
      <c r="M48" s="55">
        <f t="shared" si="5"/>
        <v>0</v>
      </c>
      <c r="N48" s="53"/>
      <c r="O48" s="53"/>
      <c r="P48" s="53"/>
      <c r="Q48" s="54">
        <f t="shared" si="1"/>
      </c>
      <c r="R48" s="53"/>
      <c r="S48" s="53"/>
      <c r="T48" s="53"/>
      <c r="U48" s="54">
        <f t="shared" si="6"/>
      </c>
      <c r="V48" s="54">
        <f t="shared" si="7"/>
      </c>
      <c r="W48" s="55">
        <f t="shared" si="8"/>
        <v>0</v>
      </c>
      <c r="X48" s="53"/>
      <c r="Y48" s="54">
        <f t="shared" si="9"/>
      </c>
      <c r="Z48" s="53"/>
      <c r="AA48" s="54">
        <f t="shared" si="10"/>
      </c>
      <c r="AB48" s="53"/>
      <c r="AC48" s="54">
        <f t="shared" si="11"/>
      </c>
      <c r="AD48" s="53"/>
      <c r="AE48" s="54">
        <f t="shared" si="12"/>
      </c>
      <c r="AF48" s="54">
        <f t="shared" si="13"/>
      </c>
      <c r="AG48" s="54">
        <f t="shared" si="14"/>
      </c>
      <c r="AH48" s="54">
        <f t="shared" si="15"/>
      </c>
      <c r="AI48" s="56">
        <f t="shared" si="2"/>
      </c>
      <c r="AJ48" s="56">
        <f t="shared" si="16"/>
      </c>
      <c r="AK48" s="56">
        <f t="shared" si="17"/>
      </c>
      <c r="AL48" s="56">
        <f t="shared" si="18"/>
      </c>
      <c r="AM48" s="56">
        <f t="shared" si="3"/>
      </c>
    </row>
    <row r="49" spans="1:39" ht="15" customHeight="1">
      <c r="A49" s="70">
        <v>41</v>
      </c>
      <c r="B49" s="71" t="s">
        <v>87</v>
      </c>
      <c r="C49" s="53"/>
      <c r="D49" s="53"/>
      <c r="E49" s="53"/>
      <c r="F49" s="53"/>
      <c r="G49" s="53"/>
      <c r="H49" s="53"/>
      <c r="I49" s="54">
        <f t="shared" si="0"/>
      </c>
      <c r="J49" s="55">
        <f t="shared" si="4"/>
        <v>0</v>
      </c>
      <c r="K49" s="53"/>
      <c r="L49" s="53"/>
      <c r="M49" s="55">
        <f t="shared" si="5"/>
        <v>0</v>
      </c>
      <c r="N49" s="53"/>
      <c r="O49" s="53"/>
      <c r="P49" s="53"/>
      <c r="Q49" s="54">
        <f t="shared" si="1"/>
      </c>
      <c r="R49" s="53"/>
      <c r="S49" s="53"/>
      <c r="T49" s="53"/>
      <c r="U49" s="54">
        <f t="shared" si="6"/>
      </c>
      <c r="V49" s="54">
        <f t="shared" si="7"/>
      </c>
      <c r="W49" s="55">
        <f t="shared" si="8"/>
        <v>0</v>
      </c>
      <c r="X49" s="53"/>
      <c r="Y49" s="54">
        <f t="shared" si="9"/>
      </c>
      <c r="Z49" s="53"/>
      <c r="AA49" s="54">
        <f t="shared" si="10"/>
      </c>
      <c r="AB49" s="53"/>
      <c r="AC49" s="54">
        <f t="shared" si="11"/>
      </c>
      <c r="AD49" s="53"/>
      <c r="AE49" s="54">
        <f t="shared" si="12"/>
      </c>
      <c r="AF49" s="54">
        <f t="shared" si="13"/>
      </c>
      <c r="AG49" s="54">
        <f t="shared" si="14"/>
      </c>
      <c r="AH49" s="54">
        <f t="shared" si="15"/>
      </c>
      <c r="AI49" s="56">
        <f t="shared" si="2"/>
      </c>
      <c r="AJ49" s="56">
        <f t="shared" si="16"/>
      </c>
      <c r="AK49" s="56">
        <f t="shared" si="17"/>
      </c>
      <c r="AL49" s="56">
        <f t="shared" si="18"/>
      </c>
      <c r="AM49" s="56">
        <f t="shared" si="3"/>
      </c>
    </row>
    <row r="50" spans="1:39" ht="15" customHeight="1">
      <c r="A50" s="70">
        <v>42</v>
      </c>
      <c r="B50" s="71" t="s">
        <v>88</v>
      </c>
      <c r="C50" s="53"/>
      <c r="D50" s="53"/>
      <c r="E50" s="53"/>
      <c r="F50" s="53"/>
      <c r="G50" s="53"/>
      <c r="H50" s="53"/>
      <c r="I50" s="54">
        <f t="shared" si="0"/>
      </c>
      <c r="J50" s="55">
        <f t="shared" si="4"/>
        <v>0</v>
      </c>
      <c r="K50" s="53"/>
      <c r="L50" s="53"/>
      <c r="M50" s="55">
        <f t="shared" si="5"/>
        <v>0</v>
      </c>
      <c r="N50" s="53"/>
      <c r="O50" s="53"/>
      <c r="P50" s="53"/>
      <c r="Q50" s="54">
        <f t="shared" si="1"/>
      </c>
      <c r="R50" s="53"/>
      <c r="S50" s="53"/>
      <c r="T50" s="53"/>
      <c r="U50" s="54">
        <f t="shared" si="6"/>
      </c>
      <c r="V50" s="54">
        <f t="shared" si="7"/>
      </c>
      <c r="W50" s="55">
        <f t="shared" si="8"/>
        <v>0</v>
      </c>
      <c r="X50" s="53"/>
      <c r="Y50" s="54">
        <f t="shared" si="9"/>
      </c>
      <c r="Z50" s="53"/>
      <c r="AA50" s="54">
        <f t="shared" si="10"/>
      </c>
      <c r="AB50" s="53"/>
      <c r="AC50" s="54">
        <f t="shared" si="11"/>
      </c>
      <c r="AD50" s="53"/>
      <c r="AE50" s="54">
        <f t="shared" si="12"/>
      </c>
      <c r="AF50" s="54">
        <f t="shared" si="13"/>
      </c>
      <c r="AG50" s="54">
        <f t="shared" si="14"/>
      </c>
      <c r="AH50" s="54">
        <f t="shared" si="15"/>
      </c>
      <c r="AI50" s="56">
        <f t="shared" si="2"/>
      </c>
      <c r="AJ50" s="56">
        <f t="shared" si="16"/>
      </c>
      <c r="AK50" s="56">
        <f t="shared" si="17"/>
      </c>
      <c r="AL50" s="56">
        <f t="shared" si="18"/>
      </c>
      <c r="AM50" s="56">
        <f t="shared" si="3"/>
      </c>
    </row>
    <row r="51" spans="1:39" ht="15" customHeight="1">
      <c r="A51" s="70">
        <v>43</v>
      </c>
      <c r="B51" s="71" t="s">
        <v>49</v>
      </c>
      <c r="C51" s="53">
        <v>1</v>
      </c>
      <c r="D51" s="53"/>
      <c r="E51" s="53"/>
      <c r="F51" s="53"/>
      <c r="G51" s="53">
        <v>2</v>
      </c>
      <c r="H51" s="53">
        <v>2</v>
      </c>
      <c r="I51" s="54">
        <f t="shared" si="0"/>
        <v>0.18181818181818182</v>
      </c>
      <c r="J51" s="55">
        <f t="shared" si="4"/>
        <v>2</v>
      </c>
      <c r="K51" s="53">
        <v>1</v>
      </c>
      <c r="L51" s="53">
        <v>1</v>
      </c>
      <c r="M51" s="55">
        <f t="shared" si="5"/>
        <v>2</v>
      </c>
      <c r="N51" s="53"/>
      <c r="O51" s="53"/>
      <c r="P51" s="53"/>
      <c r="Q51" s="54">
        <f t="shared" si="1"/>
        <v>0.18181818181818182</v>
      </c>
      <c r="R51" s="53"/>
      <c r="S51" s="53"/>
      <c r="T51" s="53"/>
      <c r="U51" s="54">
        <f t="shared" si="6"/>
        <v>0</v>
      </c>
      <c r="V51" s="54">
        <f t="shared" si="7"/>
        <v>0</v>
      </c>
      <c r="W51" s="55">
        <f t="shared" si="8"/>
        <v>0</v>
      </c>
      <c r="X51" s="53"/>
      <c r="Y51" s="54">
        <f t="shared" si="9"/>
      </c>
      <c r="Z51" s="53"/>
      <c r="AA51" s="54">
        <f t="shared" si="10"/>
      </c>
      <c r="AB51" s="53"/>
      <c r="AC51" s="54">
        <f t="shared" si="11"/>
      </c>
      <c r="AD51" s="53"/>
      <c r="AE51" s="54">
        <f t="shared" si="12"/>
      </c>
      <c r="AF51" s="54">
        <f t="shared" si="13"/>
        <v>100</v>
      </c>
      <c r="AG51" s="54">
        <f t="shared" si="14"/>
        <v>100</v>
      </c>
      <c r="AH51" s="54">
        <f t="shared" si="15"/>
        <v>100</v>
      </c>
      <c r="AI51" s="56">
        <f t="shared" si="2"/>
        <v>0</v>
      </c>
      <c r="AJ51" s="56">
        <f t="shared" si="16"/>
        <v>50</v>
      </c>
      <c r="AK51" s="56">
        <f t="shared" si="17"/>
        <v>50</v>
      </c>
      <c r="AL51" s="56">
        <f t="shared" si="18"/>
        <v>0</v>
      </c>
      <c r="AM51" s="56">
        <f t="shared" si="3"/>
        <v>0.18181818181818182</v>
      </c>
    </row>
    <row r="52" spans="1:39" ht="15" customHeight="1">
      <c r="A52" s="70">
        <v>44</v>
      </c>
      <c r="B52" s="71" t="s">
        <v>89</v>
      </c>
      <c r="C52" s="53"/>
      <c r="D52" s="53"/>
      <c r="E52" s="53"/>
      <c r="F52" s="53"/>
      <c r="G52" s="53"/>
      <c r="H52" s="53"/>
      <c r="I52" s="54">
        <f t="shared" si="0"/>
      </c>
      <c r="J52" s="55">
        <f t="shared" si="4"/>
        <v>0</v>
      </c>
      <c r="K52" s="53"/>
      <c r="L52" s="53"/>
      <c r="M52" s="55">
        <f t="shared" si="5"/>
        <v>0</v>
      </c>
      <c r="N52" s="53"/>
      <c r="O52" s="53"/>
      <c r="P52" s="53"/>
      <c r="Q52" s="54">
        <f t="shared" si="1"/>
      </c>
      <c r="R52" s="53"/>
      <c r="S52" s="53"/>
      <c r="T52" s="53"/>
      <c r="U52" s="54">
        <f t="shared" si="6"/>
      </c>
      <c r="V52" s="54">
        <f t="shared" si="7"/>
      </c>
      <c r="W52" s="55">
        <f t="shared" si="8"/>
        <v>0</v>
      </c>
      <c r="X52" s="53"/>
      <c r="Y52" s="54">
        <f t="shared" si="9"/>
      </c>
      <c r="Z52" s="53"/>
      <c r="AA52" s="54">
        <f t="shared" si="10"/>
      </c>
      <c r="AB52" s="53"/>
      <c r="AC52" s="54">
        <f t="shared" si="11"/>
      </c>
      <c r="AD52" s="53"/>
      <c r="AE52" s="54">
        <f t="shared" si="12"/>
      </c>
      <c r="AF52" s="54">
        <f t="shared" si="13"/>
      </c>
      <c r="AG52" s="54">
        <f t="shared" si="14"/>
      </c>
      <c r="AH52" s="54">
        <f t="shared" si="15"/>
      </c>
      <c r="AI52" s="56">
        <f t="shared" si="2"/>
      </c>
      <c r="AJ52" s="56">
        <f t="shared" si="16"/>
      </c>
      <c r="AK52" s="56">
        <f t="shared" si="17"/>
      </c>
      <c r="AL52" s="56">
        <f t="shared" si="18"/>
      </c>
      <c r="AM52" s="56">
        <f t="shared" si="3"/>
      </c>
    </row>
    <row r="53" spans="1:39" ht="15" customHeight="1">
      <c r="A53" s="70">
        <v>45</v>
      </c>
      <c r="B53" s="71" t="s">
        <v>99</v>
      </c>
      <c r="C53" s="53"/>
      <c r="D53" s="53"/>
      <c r="E53" s="53"/>
      <c r="F53" s="53"/>
      <c r="G53" s="53"/>
      <c r="H53" s="53"/>
      <c r="I53" s="54">
        <f t="shared" si="0"/>
      </c>
      <c r="J53" s="55">
        <f t="shared" si="4"/>
        <v>0</v>
      </c>
      <c r="K53" s="53"/>
      <c r="L53" s="53"/>
      <c r="M53" s="55">
        <f t="shared" si="5"/>
        <v>0</v>
      </c>
      <c r="N53" s="53"/>
      <c r="O53" s="53"/>
      <c r="P53" s="53"/>
      <c r="Q53" s="54">
        <f t="shared" si="1"/>
      </c>
      <c r="R53" s="53"/>
      <c r="S53" s="53"/>
      <c r="T53" s="53"/>
      <c r="U53" s="54">
        <f t="shared" si="6"/>
      </c>
      <c r="V53" s="54">
        <f t="shared" si="7"/>
      </c>
      <c r="W53" s="55">
        <f t="shared" si="8"/>
        <v>0</v>
      </c>
      <c r="X53" s="53"/>
      <c r="Y53" s="54">
        <f t="shared" si="9"/>
      </c>
      <c r="Z53" s="53"/>
      <c r="AA53" s="54">
        <f t="shared" si="10"/>
      </c>
      <c r="AB53" s="53"/>
      <c r="AC53" s="54">
        <f t="shared" si="11"/>
      </c>
      <c r="AD53" s="53"/>
      <c r="AE53" s="54">
        <f t="shared" si="12"/>
      </c>
      <c r="AF53" s="54">
        <f t="shared" si="13"/>
      </c>
      <c r="AG53" s="54">
        <f t="shared" si="14"/>
      </c>
      <c r="AH53" s="54">
        <f t="shared" si="15"/>
      </c>
      <c r="AI53" s="56">
        <f t="shared" si="2"/>
      </c>
      <c r="AJ53" s="56">
        <f t="shared" si="16"/>
      </c>
      <c r="AK53" s="56">
        <f t="shared" si="17"/>
      </c>
      <c r="AL53" s="56">
        <f t="shared" si="18"/>
      </c>
      <c r="AM53" s="56">
        <f t="shared" si="3"/>
      </c>
    </row>
    <row r="54" spans="1:39" ht="15" customHeight="1">
      <c r="A54" s="70">
        <v>46</v>
      </c>
      <c r="B54" s="71" t="s">
        <v>57</v>
      </c>
      <c r="C54" s="53">
        <v>3</v>
      </c>
      <c r="D54" s="53">
        <v>5</v>
      </c>
      <c r="E54" s="53">
        <v>2</v>
      </c>
      <c r="F54" s="53">
        <v>2</v>
      </c>
      <c r="G54" s="53">
        <v>19</v>
      </c>
      <c r="H54" s="53">
        <v>19</v>
      </c>
      <c r="I54" s="54">
        <f t="shared" si="0"/>
        <v>0.5757575757575757</v>
      </c>
      <c r="J54" s="55">
        <f t="shared" si="4"/>
        <v>24</v>
      </c>
      <c r="K54" s="53">
        <v>16</v>
      </c>
      <c r="L54" s="53">
        <v>3</v>
      </c>
      <c r="M54" s="55">
        <f t="shared" si="5"/>
        <v>19</v>
      </c>
      <c r="N54" s="53"/>
      <c r="O54" s="53">
        <v>1</v>
      </c>
      <c r="P54" s="53">
        <v>1</v>
      </c>
      <c r="Q54" s="54">
        <f t="shared" si="1"/>
        <v>0.5757575757575757</v>
      </c>
      <c r="R54" s="53">
        <v>5</v>
      </c>
      <c r="S54" s="53">
        <v>1</v>
      </c>
      <c r="T54" s="53">
        <v>1</v>
      </c>
      <c r="U54" s="54">
        <f t="shared" si="6"/>
        <v>1.6666666666666667</v>
      </c>
      <c r="V54" s="54">
        <f t="shared" si="7"/>
        <v>0.3333333333333333</v>
      </c>
      <c r="W54" s="55">
        <f t="shared" si="8"/>
        <v>0</v>
      </c>
      <c r="X54" s="53"/>
      <c r="Y54" s="54">
        <f t="shared" si="9"/>
      </c>
      <c r="Z54" s="53"/>
      <c r="AA54" s="54">
        <f t="shared" si="10"/>
      </c>
      <c r="AB54" s="53"/>
      <c r="AC54" s="54">
        <f t="shared" si="11"/>
      </c>
      <c r="AD54" s="53"/>
      <c r="AE54" s="54">
        <f t="shared" si="12"/>
      </c>
      <c r="AF54" s="54">
        <f t="shared" si="13"/>
        <v>100</v>
      </c>
      <c r="AG54" s="54">
        <f t="shared" si="14"/>
        <v>79.16666666666666</v>
      </c>
      <c r="AH54" s="54">
        <f t="shared" si="15"/>
        <v>100</v>
      </c>
      <c r="AI54" s="56">
        <f t="shared" si="2"/>
        <v>3.1578947368421053</v>
      </c>
      <c r="AJ54" s="56">
        <f t="shared" si="16"/>
        <v>84.21052631578947</v>
      </c>
      <c r="AK54" s="56">
        <f t="shared" si="17"/>
        <v>15.789473684210526</v>
      </c>
      <c r="AL54" s="56">
        <f t="shared" si="18"/>
        <v>5.263157894736842</v>
      </c>
      <c r="AM54" s="56">
        <f t="shared" si="3"/>
        <v>0.7272727272727273</v>
      </c>
    </row>
    <row r="55" spans="1:39" ht="15" customHeight="1">
      <c r="A55" s="70">
        <v>47</v>
      </c>
      <c r="B55" s="71" t="s">
        <v>91</v>
      </c>
      <c r="C55" s="53"/>
      <c r="D55" s="53"/>
      <c r="E55" s="53"/>
      <c r="F55" s="53"/>
      <c r="G55" s="53"/>
      <c r="H55" s="53"/>
      <c r="I55" s="54">
        <f t="shared" si="0"/>
      </c>
      <c r="J55" s="55">
        <f t="shared" si="4"/>
        <v>0</v>
      </c>
      <c r="K55" s="53"/>
      <c r="L55" s="53"/>
      <c r="M55" s="55">
        <f t="shared" si="5"/>
        <v>0</v>
      </c>
      <c r="N55" s="53"/>
      <c r="O55" s="53"/>
      <c r="P55" s="53"/>
      <c r="Q55" s="54">
        <f t="shared" si="1"/>
      </c>
      <c r="R55" s="53"/>
      <c r="S55" s="53"/>
      <c r="T55" s="53"/>
      <c r="U55" s="54">
        <f t="shared" si="6"/>
      </c>
      <c r="V55" s="54">
        <f t="shared" si="7"/>
      </c>
      <c r="W55" s="55">
        <f t="shared" si="8"/>
        <v>0</v>
      </c>
      <c r="X55" s="53"/>
      <c r="Y55" s="54">
        <f t="shared" si="9"/>
      </c>
      <c r="Z55" s="53"/>
      <c r="AA55" s="54">
        <f t="shared" si="10"/>
      </c>
      <c r="AB55" s="53"/>
      <c r="AC55" s="54">
        <f t="shared" si="11"/>
      </c>
      <c r="AD55" s="53"/>
      <c r="AE55" s="54">
        <f t="shared" si="12"/>
      </c>
      <c r="AF55" s="54">
        <f t="shared" si="13"/>
      </c>
      <c r="AG55" s="54">
        <f t="shared" si="14"/>
      </c>
      <c r="AH55" s="54">
        <f t="shared" si="15"/>
      </c>
      <c r="AI55" s="56">
        <f t="shared" si="2"/>
      </c>
      <c r="AJ55" s="56">
        <f t="shared" si="16"/>
      </c>
      <c r="AK55" s="56">
        <f t="shared" si="17"/>
      </c>
      <c r="AL55" s="56">
        <f t="shared" si="18"/>
      </c>
      <c r="AM55" s="56">
        <f t="shared" si="3"/>
      </c>
    </row>
    <row r="56" spans="1:39" ht="15" customHeight="1">
      <c r="A56" s="70">
        <v>48</v>
      </c>
      <c r="B56" s="71" t="s">
        <v>101</v>
      </c>
      <c r="C56" s="53"/>
      <c r="D56" s="53"/>
      <c r="E56" s="53"/>
      <c r="F56" s="53"/>
      <c r="G56" s="53"/>
      <c r="H56" s="53"/>
      <c r="I56" s="54">
        <f t="shared" si="0"/>
      </c>
      <c r="J56" s="55">
        <f t="shared" si="4"/>
        <v>0</v>
      </c>
      <c r="K56" s="53"/>
      <c r="L56" s="53"/>
      <c r="M56" s="55">
        <f t="shared" si="5"/>
        <v>0</v>
      </c>
      <c r="N56" s="53"/>
      <c r="O56" s="53"/>
      <c r="P56" s="53"/>
      <c r="Q56" s="54">
        <f t="shared" si="1"/>
      </c>
      <c r="R56" s="53"/>
      <c r="S56" s="53"/>
      <c r="T56" s="53"/>
      <c r="U56" s="54">
        <f t="shared" si="6"/>
      </c>
      <c r="V56" s="54">
        <f t="shared" si="7"/>
      </c>
      <c r="W56" s="55">
        <f t="shared" si="8"/>
        <v>0</v>
      </c>
      <c r="X56" s="53"/>
      <c r="Y56" s="54">
        <f t="shared" si="9"/>
      </c>
      <c r="Z56" s="53"/>
      <c r="AA56" s="54">
        <f t="shared" si="10"/>
      </c>
      <c r="AB56" s="53"/>
      <c r="AC56" s="54">
        <f t="shared" si="11"/>
      </c>
      <c r="AD56" s="53"/>
      <c r="AE56" s="54">
        <f t="shared" si="12"/>
      </c>
      <c r="AF56" s="54">
        <f t="shared" si="13"/>
      </c>
      <c r="AG56" s="54">
        <f t="shared" si="14"/>
      </c>
      <c r="AH56" s="54">
        <f t="shared" si="15"/>
      </c>
      <c r="AI56" s="56">
        <f t="shared" si="2"/>
      </c>
      <c r="AJ56" s="56">
        <f t="shared" si="16"/>
      </c>
      <c r="AK56" s="56">
        <f t="shared" si="17"/>
      </c>
      <c r="AL56" s="56">
        <f t="shared" si="18"/>
      </c>
      <c r="AM56" s="56">
        <f t="shared" si="3"/>
      </c>
    </row>
    <row r="57" spans="1:39" ht="15" customHeight="1">
      <c r="A57" s="70">
        <v>49</v>
      </c>
      <c r="B57" s="71" t="s">
        <v>69</v>
      </c>
      <c r="C57" s="53"/>
      <c r="D57" s="53"/>
      <c r="E57" s="53"/>
      <c r="F57" s="53"/>
      <c r="G57" s="53"/>
      <c r="H57" s="53"/>
      <c r="I57" s="54">
        <f t="shared" si="0"/>
      </c>
      <c r="J57" s="55">
        <f t="shared" si="4"/>
        <v>0</v>
      </c>
      <c r="K57" s="53"/>
      <c r="L57" s="53"/>
      <c r="M57" s="55">
        <f t="shared" si="5"/>
        <v>0</v>
      </c>
      <c r="N57" s="53"/>
      <c r="O57" s="53"/>
      <c r="P57" s="53"/>
      <c r="Q57" s="54">
        <f t="shared" si="1"/>
      </c>
      <c r="R57" s="53"/>
      <c r="S57" s="53"/>
      <c r="T57" s="53"/>
      <c r="U57" s="54">
        <f t="shared" si="6"/>
      </c>
      <c r="V57" s="54">
        <f t="shared" si="7"/>
      </c>
      <c r="W57" s="55">
        <f t="shared" si="8"/>
        <v>0</v>
      </c>
      <c r="X57" s="53"/>
      <c r="Y57" s="54">
        <f t="shared" si="9"/>
      </c>
      <c r="Z57" s="53"/>
      <c r="AA57" s="54">
        <f t="shared" si="10"/>
      </c>
      <c r="AB57" s="53"/>
      <c r="AC57" s="54">
        <f t="shared" si="11"/>
      </c>
      <c r="AD57" s="53"/>
      <c r="AE57" s="54">
        <f t="shared" si="12"/>
      </c>
      <c r="AF57" s="54">
        <f t="shared" si="13"/>
      </c>
      <c r="AG57" s="54">
        <f t="shared" si="14"/>
      </c>
      <c r="AH57" s="54">
        <f t="shared" si="15"/>
      </c>
      <c r="AI57" s="56">
        <f t="shared" si="2"/>
      </c>
      <c r="AJ57" s="56">
        <f t="shared" si="16"/>
      </c>
      <c r="AK57" s="56">
        <f t="shared" si="17"/>
      </c>
      <c r="AL57" s="56">
        <f t="shared" si="18"/>
      </c>
      <c r="AM57" s="56">
        <f t="shared" si="3"/>
      </c>
    </row>
    <row r="58" spans="1:39" ht="15" customHeight="1">
      <c r="A58" s="70">
        <v>50</v>
      </c>
      <c r="B58" s="71" t="s">
        <v>48</v>
      </c>
      <c r="C58" s="53"/>
      <c r="D58" s="53"/>
      <c r="E58" s="53"/>
      <c r="F58" s="53"/>
      <c r="G58" s="53"/>
      <c r="H58" s="53"/>
      <c r="I58" s="54">
        <f t="shared" si="0"/>
      </c>
      <c r="J58" s="55">
        <f t="shared" si="4"/>
        <v>0</v>
      </c>
      <c r="K58" s="53"/>
      <c r="L58" s="53"/>
      <c r="M58" s="55">
        <f t="shared" si="5"/>
        <v>0</v>
      </c>
      <c r="N58" s="53"/>
      <c r="O58" s="53"/>
      <c r="P58" s="53"/>
      <c r="Q58" s="54">
        <f t="shared" si="1"/>
      </c>
      <c r="R58" s="53"/>
      <c r="S58" s="53"/>
      <c r="T58" s="53"/>
      <c r="U58" s="54">
        <f t="shared" si="6"/>
      </c>
      <c r="V58" s="54">
        <f t="shared" si="7"/>
      </c>
      <c r="W58" s="55">
        <f t="shared" si="8"/>
        <v>0</v>
      </c>
      <c r="X58" s="53"/>
      <c r="Y58" s="54">
        <f t="shared" si="9"/>
      </c>
      <c r="Z58" s="53"/>
      <c r="AA58" s="54">
        <f t="shared" si="10"/>
      </c>
      <c r="AB58" s="53"/>
      <c r="AC58" s="54">
        <f t="shared" si="11"/>
      </c>
      <c r="AD58" s="53"/>
      <c r="AE58" s="54">
        <f t="shared" si="12"/>
      </c>
      <c r="AF58" s="54">
        <f t="shared" si="13"/>
      </c>
      <c r="AG58" s="54">
        <f t="shared" si="14"/>
      </c>
      <c r="AH58" s="54">
        <f t="shared" si="15"/>
      </c>
      <c r="AI58" s="56">
        <f t="shared" si="2"/>
      </c>
      <c r="AJ58" s="56">
        <f t="shared" si="16"/>
      </c>
      <c r="AK58" s="56">
        <f t="shared" si="17"/>
      </c>
      <c r="AL58" s="56">
        <f t="shared" si="18"/>
      </c>
      <c r="AM58" s="56">
        <f t="shared" si="3"/>
      </c>
    </row>
    <row r="59" spans="1:39" ht="15" customHeight="1">
      <c r="A59" s="70">
        <v>51</v>
      </c>
      <c r="B59" s="71" t="s">
        <v>128</v>
      </c>
      <c r="C59" s="53"/>
      <c r="D59" s="53"/>
      <c r="E59" s="53"/>
      <c r="F59" s="53"/>
      <c r="G59" s="53"/>
      <c r="H59" s="53"/>
      <c r="I59" s="54">
        <f t="shared" si="0"/>
      </c>
      <c r="J59" s="55">
        <f t="shared" si="4"/>
        <v>0</v>
      </c>
      <c r="K59" s="53"/>
      <c r="L59" s="53"/>
      <c r="M59" s="55">
        <f t="shared" si="5"/>
        <v>0</v>
      </c>
      <c r="N59" s="53"/>
      <c r="O59" s="53"/>
      <c r="P59" s="53"/>
      <c r="Q59" s="54">
        <f t="shared" si="1"/>
      </c>
      <c r="R59" s="53"/>
      <c r="S59" s="53"/>
      <c r="T59" s="53"/>
      <c r="U59" s="54">
        <f t="shared" si="6"/>
      </c>
      <c r="V59" s="54">
        <f t="shared" si="7"/>
      </c>
      <c r="W59" s="55">
        <f t="shared" si="8"/>
        <v>0</v>
      </c>
      <c r="X59" s="53"/>
      <c r="Y59" s="54">
        <f t="shared" si="9"/>
      </c>
      <c r="Z59" s="53"/>
      <c r="AA59" s="54">
        <f t="shared" si="10"/>
      </c>
      <c r="AB59" s="53"/>
      <c r="AC59" s="54">
        <f t="shared" si="11"/>
      </c>
      <c r="AD59" s="53"/>
      <c r="AE59" s="54">
        <f t="shared" si="12"/>
      </c>
      <c r="AF59" s="54">
        <f t="shared" si="13"/>
      </c>
      <c r="AG59" s="54">
        <f t="shared" si="14"/>
      </c>
      <c r="AH59" s="54">
        <f t="shared" si="15"/>
      </c>
      <c r="AI59" s="56">
        <f t="shared" si="2"/>
      </c>
      <c r="AJ59" s="56">
        <f t="shared" si="16"/>
      </c>
      <c r="AK59" s="56">
        <f t="shared" si="17"/>
      </c>
      <c r="AL59" s="56">
        <f t="shared" si="18"/>
      </c>
      <c r="AM59" s="56">
        <f t="shared" si="3"/>
      </c>
    </row>
    <row r="60" spans="1:39" ht="15" customHeight="1">
      <c r="A60" s="70">
        <v>52</v>
      </c>
      <c r="B60" s="71" t="s">
        <v>129</v>
      </c>
      <c r="C60" s="53"/>
      <c r="D60" s="53"/>
      <c r="E60" s="53"/>
      <c r="F60" s="53"/>
      <c r="G60" s="53"/>
      <c r="H60" s="53"/>
      <c r="I60" s="54">
        <f t="shared" si="0"/>
      </c>
      <c r="J60" s="55">
        <f t="shared" si="4"/>
        <v>0</v>
      </c>
      <c r="K60" s="53"/>
      <c r="L60" s="53"/>
      <c r="M60" s="55">
        <f t="shared" si="5"/>
        <v>0</v>
      </c>
      <c r="N60" s="53"/>
      <c r="O60" s="53"/>
      <c r="P60" s="53"/>
      <c r="Q60" s="54">
        <f t="shared" si="1"/>
      </c>
      <c r="R60" s="53"/>
      <c r="S60" s="53"/>
      <c r="T60" s="53"/>
      <c r="U60" s="54">
        <f t="shared" si="6"/>
      </c>
      <c r="V60" s="54">
        <f t="shared" si="7"/>
      </c>
      <c r="W60" s="55">
        <f t="shared" si="8"/>
        <v>0</v>
      </c>
      <c r="X60" s="53"/>
      <c r="Y60" s="54">
        <f t="shared" si="9"/>
      </c>
      <c r="Z60" s="53"/>
      <c r="AA60" s="54">
        <f t="shared" si="10"/>
      </c>
      <c r="AB60" s="53"/>
      <c r="AC60" s="54">
        <f t="shared" si="11"/>
      </c>
      <c r="AD60" s="53"/>
      <c r="AE60" s="54">
        <f t="shared" si="12"/>
      </c>
      <c r="AF60" s="54">
        <f t="shared" si="13"/>
      </c>
      <c r="AG60" s="54">
        <f t="shared" si="14"/>
      </c>
      <c r="AH60" s="54">
        <f t="shared" si="15"/>
      </c>
      <c r="AI60" s="56">
        <f t="shared" si="2"/>
      </c>
      <c r="AJ60" s="56">
        <f t="shared" si="16"/>
      </c>
      <c r="AK60" s="56">
        <f t="shared" si="17"/>
      </c>
      <c r="AL60" s="56">
        <f t="shared" si="18"/>
      </c>
      <c r="AM60" s="56">
        <f t="shared" si="3"/>
      </c>
    </row>
    <row r="61" spans="1:39" ht="15" customHeight="1">
      <c r="A61" s="70">
        <v>53</v>
      </c>
      <c r="B61" s="71" t="s">
        <v>55</v>
      </c>
      <c r="C61" s="53">
        <v>3</v>
      </c>
      <c r="D61" s="53">
        <v>16</v>
      </c>
      <c r="E61" s="53"/>
      <c r="F61" s="53"/>
      <c r="G61" s="53">
        <v>109</v>
      </c>
      <c r="H61" s="53">
        <v>106</v>
      </c>
      <c r="I61" s="54">
        <f t="shared" si="0"/>
        <v>3.303030303030303</v>
      </c>
      <c r="J61" s="55">
        <f t="shared" si="4"/>
        <v>125</v>
      </c>
      <c r="K61" s="53">
        <v>99</v>
      </c>
      <c r="L61" s="53">
        <v>6</v>
      </c>
      <c r="M61" s="55">
        <f t="shared" si="5"/>
        <v>105</v>
      </c>
      <c r="N61" s="53"/>
      <c r="O61" s="53"/>
      <c r="P61" s="53"/>
      <c r="Q61" s="54">
        <f t="shared" si="1"/>
        <v>3.1818181818181817</v>
      </c>
      <c r="R61" s="53">
        <v>20</v>
      </c>
      <c r="S61" s="53"/>
      <c r="T61" s="53"/>
      <c r="U61" s="54">
        <f t="shared" si="6"/>
        <v>6.666666666666667</v>
      </c>
      <c r="V61" s="54">
        <f t="shared" si="7"/>
        <v>0</v>
      </c>
      <c r="W61" s="55">
        <f t="shared" si="8"/>
        <v>36</v>
      </c>
      <c r="X61" s="53">
        <v>24</v>
      </c>
      <c r="Y61" s="54">
        <f t="shared" si="9"/>
        <v>66.66666666666666</v>
      </c>
      <c r="Z61" s="53">
        <v>1</v>
      </c>
      <c r="AA61" s="54">
        <f t="shared" si="10"/>
        <v>2.7777777777777777</v>
      </c>
      <c r="AB61" s="53">
        <v>11</v>
      </c>
      <c r="AC61" s="54">
        <f t="shared" si="11"/>
        <v>30.555555555555557</v>
      </c>
      <c r="AD61" s="53"/>
      <c r="AE61" s="54">
        <f t="shared" si="12"/>
        <v>0</v>
      </c>
      <c r="AF61" s="54">
        <f t="shared" si="13"/>
        <v>96.3302752293578</v>
      </c>
      <c r="AG61" s="54">
        <f t="shared" si="14"/>
        <v>84</v>
      </c>
      <c r="AH61" s="54">
        <f t="shared" si="15"/>
        <v>88.57142857142857</v>
      </c>
      <c r="AI61" s="56">
        <f t="shared" si="2"/>
        <v>2.2018348623853212</v>
      </c>
      <c r="AJ61" s="56">
        <f t="shared" si="16"/>
        <v>94.28571428571428</v>
      </c>
      <c r="AK61" s="56">
        <f t="shared" si="17"/>
        <v>5.714285714285714</v>
      </c>
      <c r="AL61" s="56">
        <f t="shared" si="18"/>
        <v>0</v>
      </c>
      <c r="AM61" s="56">
        <f t="shared" si="3"/>
        <v>3.7878787878787876</v>
      </c>
    </row>
    <row r="62" spans="1:39" ht="15" customHeight="1">
      <c r="A62" s="70">
        <v>54</v>
      </c>
      <c r="B62" s="71" t="s">
        <v>92</v>
      </c>
      <c r="C62" s="53"/>
      <c r="D62" s="53"/>
      <c r="E62" s="53"/>
      <c r="F62" s="53"/>
      <c r="G62" s="53"/>
      <c r="H62" s="53"/>
      <c r="I62" s="54">
        <f t="shared" si="0"/>
      </c>
      <c r="J62" s="55">
        <f t="shared" si="4"/>
        <v>0</v>
      </c>
      <c r="K62" s="53"/>
      <c r="L62" s="53"/>
      <c r="M62" s="55">
        <f t="shared" si="5"/>
        <v>0</v>
      </c>
      <c r="N62" s="53"/>
      <c r="O62" s="53"/>
      <c r="P62" s="53"/>
      <c r="Q62" s="54">
        <f t="shared" si="1"/>
      </c>
      <c r="R62" s="53"/>
      <c r="S62" s="53"/>
      <c r="T62" s="53"/>
      <c r="U62" s="54">
        <f t="shared" si="6"/>
      </c>
      <c r="V62" s="54">
        <f t="shared" si="7"/>
      </c>
      <c r="W62" s="55">
        <f t="shared" si="8"/>
        <v>0</v>
      </c>
      <c r="X62" s="53"/>
      <c r="Y62" s="54">
        <f t="shared" si="9"/>
      </c>
      <c r="Z62" s="53"/>
      <c r="AA62" s="54">
        <f t="shared" si="10"/>
      </c>
      <c r="AB62" s="53"/>
      <c r="AC62" s="54">
        <f t="shared" si="11"/>
      </c>
      <c r="AD62" s="53"/>
      <c r="AE62" s="54">
        <f t="shared" si="12"/>
      </c>
      <c r="AF62" s="54">
        <f t="shared" si="13"/>
      </c>
      <c r="AG62" s="54">
        <f t="shared" si="14"/>
      </c>
      <c r="AH62" s="54">
        <f t="shared" si="15"/>
      </c>
      <c r="AI62" s="56">
        <f t="shared" si="2"/>
      </c>
      <c r="AJ62" s="56">
        <f t="shared" si="16"/>
      </c>
      <c r="AK62" s="56">
        <f t="shared" si="17"/>
      </c>
      <c r="AL62" s="56">
        <f t="shared" si="18"/>
      </c>
      <c r="AM62" s="56">
        <f t="shared" si="3"/>
      </c>
    </row>
    <row r="63" spans="1:39" ht="15" customHeight="1">
      <c r="A63" s="70">
        <v>55</v>
      </c>
      <c r="B63" s="71" t="s">
        <v>102</v>
      </c>
      <c r="C63" s="53"/>
      <c r="D63" s="53"/>
      <c r="E63" s="53"/>
      <c r="F63" s="53"/>
      <c r="G63" s="53"/>
      <c r="H63" s="53"/>
      <c r="I63" s="54">
        <f t="shared" si="0"/>
      </c>
      <c r="J63" s="55">
        <f t="shared" si="4"/>
        <v>0</v>
      </c>
      <c r="K63" s="53"/>
      <c r="L63" s="53"/>
      <c r="M63" s="55">
        <f t="shared" si="5"/>
        <v>0</v>
      </c>
      <c r="N63" s="53"/>
      <c r="O63" s="53"/>
      <c r="P63" s="53"/>
      <c r="Q63" s="54">
        <f t="shared" si="1"/>
      </c>
      <c r="R63" s="53"/>
      <c r="S63" s="53"/>
      <c r="T63" s="53"/>
      <c r="U63" s="54">
        <f t="shared" si="6"/>
      </c>
      <c r="V63" s="54">
        <f t="shared" si="7"/>
      </c>
      <c r="W63" s="55">
        <f t="shared" si="8"/>
        <v>0</v>
      </c>
      <c r="X63" s="53"/>
      <c r="Y63" s="54">
        <f t="shared" si="9"/>
      </c>
      <c r="Z63" s="53"/>
      <c r="AA63" s="54">
        <f t="shared" si="10"/>
      </c>
      <c r="AB63" s="53"/>
      <c r="AC63" s="54">
        <f t="shared" si="11"/>
      </c>
      <c r="AD63" s="53"/>
      <c r="AE63" s="54">
        <f t="shared" si="12"/>
      </c>
      <c r="AF63" s="54">
        <f t="shared" si="13"/>
      </c>
      <c r="AG63" s="54">
        <f t="shared" si="14"/>
      </c>
      <c r="AH63" s="54">
        <f t="shared" si="15"/>
      </c>
      <c r="AI63" s="56">
        <f t="shared" si="2"/>
      </c>
      <c r="AJ63" s="56">
        <f t="shared" si="16"/>
      </c>
      <c r="AK63" s="56">
        <f t="shared" si="17"/>
      </c>
      <c r="AL63" s="56">
        <f t="shared" si="18"/>
      </c>
      <c r="AM63" s="56">
        <f t="shared" si="3"/>
      </c>
    </row>
    <row r="64" spans="1:39" ht="15" customHeight="1">
      <c r="A64" s="70">
        <v>56</v>
      </c>
      <c r="B64" s="71" t="s">
        <v>79</v>
      </c>
      <c r="C64" s="53"/>
      <c r="D64" s="53"/>
      <c r="E64" s="53"/>
      <c r="F64" s="53"/>
      <c r="G64" s="53"/>
      <c r="H64" s="53"/>
      <c r="I64" s="54">
        <f t="shared" si="0"/>
      </c>
      <c r="J64" s="55">
        <f t="shared" si="4"/>
        <v>0</v>
      </c>
      <c r="K64" s="53"/>
      <c r="L64" s="53"/>
      <c r="M64" s="55">
        <f t="shared" si="5"/>
        <v>0</v>
      </c>
      <c r="N64" s="53"/>
      <c r="O64" s="53"/>
      <c r="P64" s="53"/>
      <c r="Q64" s="54">
        <f t="shared" si="1"/>
      </c>
      <c r="R64" s="53"/>
      <c r="S64" s="53"/>
      <c r="T64" s="53"/>
      <c r="U64" s="54">
        <f t="shared" si="6"/>
      </c>
      <c r="V64" s="54">
        <f t="shared" si="7"/>
      </c>
      <c r="W64" s="55">
        <f t="shared" si="8"/>
        <v>0</v>
      </c>
      <c r="X64" s="53"/>
      <c r="Y64" s="54">
        <f t="shared" si="9"/>
      </c>
      <c r="Z64" s="53"/>
      <c r="AA64" s="54">
        <f t="shared" si="10"/>
      </c>
      <c r="AB64" s="53"/>
      <c r="AC64" s="54">
        <f t="shared" si="11"/>
      </c>
      <c r="AD64" s="53"/>
      <c r="AE64" s="54">
        <f t="shared" si="12"/>
      </c>
      <c r="AF64" s="54">
        <f t="shared" si="13"/>
      </c>
      <c r="AG64" s="54">
        <f t="shared" si="14"/>
      </c>
      <c r="AH64" s="54">
        <f t="shared" si="15"/>
      </c>
      <c r="AI64" s="56">
        <f t="shared" si="2"/>
      </c>
      <c r="AJ64" s="56">
        <f t="shared" si="16"/>
      </c>
      <c r="AK64" s="56">
        <f t="shared" si="17"/>
      </c>
      <c r="AL64" s="56">
        <f t="shared" si="18"/>
      </c>
      <c r="AM64" s="56">
        <f t="shared" si="3"/>
      </c>
    </row>
    <row r="65" spans="1:39" ht="15" customHeight="1">
      <c r="A65" s="70">
        <v>57</v>
      </c>
      <c r="B65" s="71" t="s">
        <v>77</v>
      </c>
      <c r="C65" s="53"/>
      <c r="D65" s="53"/>
      <c r="E65" s="53"/>
      <c r="F65" s="53"/>
      <c r="G65" s="53"/>
      <c r="H65" s="53"/>
      <c r="I65" s="54">
        <f t="shared" si="0"/>
      </c>
      <c r="J65" s="55">
        <f t="shared" si="4"/>
        <v>0</v>
      </c>
      <c r="K65" s="53"/>
      <c r="L65" s="53"/>
      <c r="M65" s="55">
        <f t="shared" si="5"/>
        <v>0</v>
      </c>
      <c r="N65" s="53"/>
      <c r="O65" s="53"/>
      <c r="P65" s="53"/>
      <c r="Q65" s="54">
        <f t="shared" si="1"/>
      </c>
      <c r="R65" s="53"/>
      <c r="S65" s="53"/>
      <c r="T65" s="53"/>
      <c r="U65" s="54">
        <f t="shared" si="6"/>
      </c>
      <c r="V65" s="54">
        <f t="shared" si="7"/>
      </c>
      <c r="W65" s="55">
        <f t="shared" si="8"/>
        <v>0</v>
      </c>
      <c r="X65" s="53"/>
      <c r="Y65" s="54">
        <f t="shared" si="9"/>
      </c>
      <c r="Z65" s="53"/>
      <c r="AA65" s="54">
        <f t="shared" si="10"/>
      </c>
      <c r="AB65" s="53"/>
      <c r="AC65" s="54">
        <f t="shared" si="11"/>
      </c>
      <c r="AD65" s="53"/>
      <c r="AE65" s="54">
        <f t="shared" si="12"/>
      </c>
      <c r="AF65" s="54">
        <f t="shared" si="13"/>
      </c>
      <c r="AG65" s="54">
        <f t="shared" si="14"/>
      </c>
      <c r="AH65" s="54">
        <f t="shared" si="15"/>
      </c>
      <c r="AI65" s="56">
        <f t="shared" si="2"/>
      </c>
      <c r="AJ65" s="56">
        <f t="shared" si="16"/>
      </c>
      <c r="AK65" s="56">
        <f t="shared" si="17"/>
      </c>
      <c r="AL65" s="56">
        <f t="shared" si="18"/>
      </c>
      <c r="AM65" s="56">
        <f t="shared" si="3"/>
      </c>
    </row>
    <row r="66" spans="1:39" ht="15" customHeight="1">
      <c r="A66" s="70">
        <v>58</v>
      </c>
      <c r="B66" s="71" t="s">
        <v>78</v>
      </c>
      <c r="C66" s="53"/>
      <c r="D66" s="53"/>
      <c r="E66" s="53"/>
      <c r="F66" s="53"/>
      <c r="G66" s="53"/>
      <c r="H66" s="53"/>
      <c r="I66" s="54">
        <f t="shared" si="0"/>
      </c>
      <c r="J66" s="55">
        <f t="shared" si="4"/>
        <v>0</v>
      </c>
      <c r="K66" s="53"/>
      <c r="L66" s="53"/>
      <c r="M66" s="55">
        <f t="shared" si="5"/>
        <v>0</v>
      </c>
      <c r="N66" s="53"/>
      <c r="O66" s="53"/>
      <c r="P66" s="53"/>
      <c r="Q66" s="54">
        <f t="shared" si="1"/>
      </c>
      <c r="R66" s="53"/>
      <c r="S66" s="53"/>
      <c r="T66" s="53"/>
      <c r="U66" s="54">
        <f t="shared" si="6"/>
      </c>
      <c r="V66" s="54">
        <f t="shared" si="7"/>
      </c>
      <c r="W66" s="55">
        <f t="shared" si="8"/>
        <v>0</v>
      </c>
      <c r="X66" s="53"/>
      <c r="Y66" s="54">
        <f t="shared" si="9"/>
      </c>
      <c r="Z66" s="53"/>
      <c r="AA66" s="54">
        <f t="shared" si="10"/>
      </c>
      <c r="AB66" s="53"/>
      <c r="AC66" s="54">
        <f t="shared" si="11"/>
      </c>
      <c r="AD66" s="53"/>
      <c r="AE66" s="54">
        <f t="shared" si="12"/>
      </c>
      <c r="AF66" s="54">
        <f t="shared" si="13"/>
      </c>
      <c r="AG66" s="54">
        <f t="shared" si="14"/>
      </c>
      <c r="AH66" s="54">
        <f t="shared" si="15"/>
      </c>
      <c r="AI66" s="56">
        <f t="shared" si="2"/>
      </c>
      <c r="AJ66" s="56">
        <f t="shared" si="16"/>
      </c>
      <c r="AK66" s="56">
        <f t="shared" si="17"/>
      </c>
      <c r="AL66" s="56">
        <f t="shared" si="18"/>
      </c>
      <c r="AM66" s="56">
        <f t="shared" si="3"/>
      </c>
    </row>
    <row r="67" spans="1:39" ht="15" customHeight="1">
      <c r="A67" s="70">
        <v>59</v>
      </c>
      <c r="B67" s="71" t="s">
        <v>66</v>
      </c>
      <c r="C67" s="53"/>
      <c r="D67" s="53"/>
      <c r="E67" s="53"/>
      <c r="F67" s="53"/>
      <c r="G67" s="53"/>
      <c r="H67" s="53"/>
      <c r="I67" s="54">
        <f t="shared" si="0"/>
      </c>
      <c r="J67" s="55">
        <f t="shared" si="4"/>
        <v>0</v>
      </c>
      <c r="K67" s="53"/>
      <c r="L67" s="53"/>
      <c r="M67" s="55">
        <f t="shared" si="5"/>
        <v>0</v>
      </c>
      <c r="N67" s="53"/>
      <c r="O67" s="53"/>
      <c r="P67" s="53"/>
      <c r="Q67" s="54">
        <f t="shared" si="1"/>
      </c>
      <c r="R67" s="53"/>
      <c r="S67" s="53"/>
      <c r="T67" s="53"/>
      <c r="U67" s="54">
        <f t="shared" si="6"/>
      </c>
      <c r="V67" s="54">
        <f t="shared" si="7"/>
      </c>
      <c r="W67" s="55">
        <f t="shared" si="8"/>
        <v>0</v>
      </c>
      <c r="X67" s="53"/>
      <c r="Y67" s="54">
        <f t="shared" si="9"/>
      </c>
      <c r="Z67" s="53"/>
      <c r="AA67" s="54">
        <f t="shared" si="10"/>
      </c>
      <c r="AB67" s="53"/>
      <c r="AC67" s="54">
        <f t="shared" si="11"/>
      </c>
      <c r="AD67" s="53"/>
      <c r="AE67" s="54">
        <f t="shared" si="12"/>
      </c>
      <c r="AF67" s="54">
        <f t="shared" si="13"/>
      </c>
      <c r="AG67" s="54">
        <f t="shared" si="14"/>
      </c>
      <c r="AH67" s="54">
        <f t="shared" si="15"/>
      </c>
      <c r="AI67" s="56">
        <f t="shared" si="2"/>
      </c>
      <c r="AJ67" s="56">
        <f t="shared" si="16"/>
      </c>
      <c r="AK67" s="56">
        <f t="shared" si="17"/>
      </c>
      <c r="AL67" s="56">
        <f t="shared" si="18"/>
      </c>
      <c r="AM67" s="56">
        <f t="shared" si="3"/>
      </c>
    </row>
    <row r="68" spans="1:39" ht="15" customHeight="1">
      <c r="A68" s="70">
        <v>60</v>
      </c>
      <c r="B68" s="71" t="s">
        <v>94</v>
      </c>
      <c r="C68" s="53"/>
      <c r="D68" s="53"/>
      <c r="E68" s="53"/>
      <c r="F68" s="53"/>
      <c r="G68" s="53"/>
      <c r="H68" s="53"/>
      <c r="I68" s="54">
        <f t="shared" si="0"/>
      </c>
      <c r="J68" s="55">
        <f t="shared" si="4"/>
        <v>0</v>
      </c>
      <c r="K68" s="53"/>
      <c r="L68" s="53"/>
      <c r="M68" s="55">
        <f t="shared" si="5"/>
        <v>0</v>
      </c>
      <c r="N68" s="53"/>
      <c r="O68" s="53"/>
      <c r="P68" s="53"/>
      <c r="Q68" s="54">
        <f t="shared" si="1"/>
      </c>
      <c r="R68" s="53"/>
      <c r="S68" s="53"/>
      <c r="T68" s="53"/>
      <c r="U68" s="54">
        <f t="shared" si="6"/>
      </c>
      <c r="V68" s="54">
        <f t="shared" si="7"/>
      </c>
      <c r="W68" s="55">
        <f t="shared" si="8"/>
        <v>0</v>
      </c>
      <c r="X68" s="53"/>
      <c r="Y68" s="54">
        <f t="shared" si="9"/>
      </c>
      <c r="Z68" s="53"/>
      <c r="AA68" s="54">
        <f t="shared" si="10"/>
      </c>
      <c r="AB68" s="53"/>
      <c r="AC68" s="54">
        <f t="shared" si="11"/>
      </c>
      <c r="AD68" s="53"/>
      <c r="AE68" s="54">
        <f t="shared" si="12"/>
      </c>
      <c r="AF68" s="54">
        <f t="shared" si="13"/>
      </c>
      <c r="AG68" s="54">
        <f t="shared" si="14"/>
      </c>
      <c r="AH68" s="54">
        <f t="shared" si="15"/>
      </c>
      <c r="AI68" s="56">
        <f t="shared" si="2"/>
      </c>
      <c r="AJ68" s="56">
        <f t="shared" si="16"/>
      </c>
      <c r="AK68" s="56">
        <f t="shared" si="17"/>
      </c>
      <c r="AL68" s="56">
        <f t="shared" si="18"/>
      </c>
      <c r="AM68" s="56">
        <f t="shared" si="3"/>
      </c>
    </row>
    <row r="69" spans="1:39" ht="15" customHeight="1">
      <c r="A69" s="70">
        <v>61</v>
      </c>
      <c r="B69" s="71" t="s">
        <v>104</v>
      </c>
      <c r="C69" s="53"/>
      <c r="D69" s="53"/>
      <c r="E69" s="53"/>
      <c r="F69" s="53"/>
      <c r="G69" s="53"/>
      <c r="H69" s="53"/>
      <c r="I69" s="54">
        <f t="shared" si="0"/>
      </c>
      <c r="J69" s="55">
        <f t="shared" si="4"/>
        <v>0</v>
      </c>
      <c r="K69" s="53"/>
      <c r="L69" s="53"/>
      <c r="M69" s="55">
        <f t="shared" si="5"/>
        <v>0</v>
      </c>
      <c r="N69" s="53"/>
      <c r="O69" s="53"/>
      <c r="P69" s="53"/>
      <c r="Q69" s="54">
        <f t="shared" si="1"/>
      </c>
      <c r="R69" s="53"/>
      <c r="S69" s="53"/>
      <c r="T69" s="53"/>
      <c r="U69" s="54">
        <f t="shared" si="6"/>
      </c>
      <c r="V69" s="54">
        <f t="shared" si="7"/>
      </c>
      <c r="W69" s="55">
        <f t="shared" si="8"/>
        <v>0</v>
      </c>
      <c r="X69" s="53"/>
      <c r="Y69" s="54">
        <f t="shared" si="9"/>
      </c>
      <c r="Z69" s="53"/>
      <c r="AA69" s="54">
        <f t="shared" si="10"/>
      </c>
      <c r="AB69" s="53"/>
      <c r="AC69" s="54">
        <f t="shared" si="11"/>
      </c>
      <c r="AD69" s="53"/>
      <c r="AE69" s="54">
        <f t="shared" si="12"/>
      </c>
      <c r="AF69" s="54">
        <f t="shared" si="13"/>
      </c>
      <c r="AG69" s="54">
        <f t="shared" si="14"/>
      </c>
      <c r="AH69" s="54">
        <f t="shared" si="15"/>
      </c>
      <c r="AI69" s="56">
        <f t="shared" si="2"/>
      </c>
      <c r="AJ69" s="56">
        <f t="shared" si="16"/>
      </c>
      <c r="AK69" s="56">
        <f t="shared" si="17"/>
      </c>
      <c r="AL69" s="56">
        <f t="shared" si="18"/>
      </c>
      <c r="AM69" s="56">
        <f t="shared" si="3"/>
      </c>
    </row>
    <row r="70" spans="1:39" ht="15" customHeight="1">
      <c r="A70" s="70">
        <v>62</v>
      </c>
      <c r="B70" s="71" t="s">
        <v>62</v>
      </c>
      <c r="C70" s="53"/>
      <c r="D70" s="53"/>
      <c r="E70" s="53"/>
      <c r="F70" s="53"/>
      <c r="G70" s="53"/>
      <c r="H70" s="53"/>
      <c r="I70" s="54">
        <f t="shared" si="0"/>
      </c>
      <c r="J70" s="55">
        <f t="shared" si="4"/>
        <v>0</v>
      </c>
      <c r="K70" s="53"/>
      <c r="L70" s="53"/>
      <c r="M70" s="55">
        <f t="shared" si="5"/>
        <v>0</v>
      </c>
      <c r="N70" s="53"/>
      <c r="O70" s="53"/>
      <c r="P70" s="53"/>
      <c r="Q70" s="54">
        <f t="shared" si="1"/>
      </c>
      <c r="R70" s="53"/>
      <c r="S70" s="53"/>
      <c r="T70" s="53"/>
      <c r="U70" s="54">
        <f t="shared" si="6"/>
      </c>
      <c r="V70" s="54">
        <f t="shared" si="7"/>
      </c>
      <c r="W70" s="55">
        <f t="shared" si="8"/>
        <v>0</v>
      </c>
      <c r="X70" s="53"/>
      <c r="Y70" s="54">
        <f t="shared" si="9"/>
      </c>
      <c r="Z70" s="53"/>
      <c r="AA70" s="54">
        <f t="shared" si="10"/>
      </c>
      <c r="AB70" s="53"/>
      <c r="AC70" s="54">
        <f t="shared" si="11"/>
      </c>
      <c r="AD70" s="53"/>
      <c r="AE70" s="54">
        <f t="shared" si="12"/>
      </c>
      <c r="AF70" s="54">
        <f t="shared" si="13"/>
      </c>
      <c r="AG70" s="54">
        <f t="shared" si="14"/>
      </c>
      <c r="AH70" s="54">
        <f t="shared" si="15"/>
      </c>
      <c r="AI70" s="56">
        <f t="shared" si="2"/>
      </c>
      <c r="AJ70" s="56">
        <f t="shared" si="16"/>
      </c>
      <c r="AK70" s="56">
        <f t="shared" si="17"/>
      </c>
      <c r="AL70" s="56">
        <f t="shared" si="18"/>
      </c>
      <c r="AM70" s="56">
        <f t="shared" si="3"/>
      </c>
    </row>
    <row r="71" spans="1:39" ht="15" customHeight="1">
      <c r="A71" s="70">
        <v>63</v>
      </c>
      <c r="B71" s="71" t="s">
        <v>76</v>
      </c>
      <c r="C71" s="53"/>
      <c r="D71" s="53"/>
      <c r="E71" s="53"/>
      <c r="F71" s="53"/>
      <c r="G71" s="53"/>
      <c r="H71" s="53"/>
      <c r="I71" s="54">
        <f t="shared" si="0"/>
      </c>
      <c r="J71" s="55">
        <f t="shared" si="4"/>
        <v>0</v>
      </c>
      <c r="K71" s="53"/>
      <c r="L71" s="53"/>
      <c r="M71" s="55">
        <f t="shared" si="5"/>
        <v>0</v>
      </c>
      <c r="N71" s="53"/>
      <c r="O71" s="53"/>
      <c r="P71" s="53"/>
      <c r="Q71" s="54">
        <f t="shared" si="1"/>
      </c>
      <c r="R71" s="53"/>
      <c r="S71" s="53"/>
      <c r="T71" s="53"/>
      <c r="U71" s="54">
        <f t="shared" si="6"/>
      </c>
      <c r="V71" s="54">
        <f t="shared" si="7"/>
      </c>
      <c r="W71" s="55">
        <f t="shared" si="8"/>
        <v>0</v>
      </c>
      <c r="X71" s="53"/>
      <c r="Y71" s="54">
        <f t="shared" si="9"/>
      </c>
      <c r="Z71" s="53"/>
      <c r="AA71" s="54">
        <f t="shared" si="10"/>
      </c>
      <c r="AB71" s="53"/>
      <c r="AC71" s="54">
        <f t="shared" si="11"/>
      </c>
      <c r="AD71" s="53"/>
      <c r="AE71" s="54">
        <f t="shared" si="12"/>
      </c>
      <c r="AF71" s="54">
        <f t="shared" si="13"/>
      </c>
      <c r="AG71" s="54">
        <f t="shared" si="14"/>
      </c>
      <c r="AH71" s="54">
        <f t="shared" si="15"/>
      </c>
      <c r="AI71" s="56">
        <f t="shared" si="2"/>
      </c>
      <c r="AJ71" s="56">
        <f t="shared" si="16"/>
      </c>
      <c r="AK71" s="56">
        <f t="shared" si="17"/>
      </c>
      <c r="AL71" s="56">
        <f t="shared" si="18"/>
      </c>
      <c r="AM71" s="56">
        <f t="shared" si="3"/>
      </c>
    </row>
    <row r="72" spans="1:39" ht="15" customHeight="1">
      <c r="A72" s="70">
        <v>64</v>
      </c>
      <c r="B72" s="71" t="s">
        <v>68</v>
      </c>
      <c r="C72" s="53"/>
      <c r="D72" s="53"/>
      <c r="E72" s="53"/>
      <c r="F72" s="53"/>
      <c r="G72" s="53"/>
      <c r="H72" s="53"/>
      <c r="I72" s="54">
        <f t="shared" si="0"/>
      </c>
      <c r="J72" s="55">
        <f t="shared" si="4"/>
        <v>0</v>
      </c>
      <c r="K72" s="53"/>
      <c r="L72" s="53"/>
      <c r="M72" s="55">
        <f t="shared" si="5"/>
        <v>0</v>
      </c>
      <c r="N72" s="53"/>
      <c r="O72" s="53"/>
      <c r="P72" s="53"/>
      <c r="Q72" s="54">
        <f t="shared" si="1"/>
      </c>
      <c r="R72" s="53"/>
      <c r="S72" s="53"/>
      <c r="T72" s="53"/>
      <c r="U72" s="54">
        <f t="shared" si="6"/>
      </c>
      <c r="V72" s="54">
        <f t="shared" si="7"/>
      </c>
      <c r="W72" s="55">
        <f t="shared" si="8"/>
        <v>0</v>
      </c>
      <c r="X72" s="53"/>
      <c r="Y72" s="54">
        <f t="shared" si="9"/>
      </c>
      <c r="Z72" s="53"/>
      <c r="AA72" s="54">
        <f t="shared" si="10"/>
      </c>
      <c r="AB72" s="53"/>
      <c r="AC72" s="54">
        <f t="shared" si="11"/>
      </c>
      <c r="AD72" s="53"/>
      <c r="AE72" s="54">
        <f t="shared" si="12"/>
      </c>
      <c r="AF72" s="54">
        <f t="shared" si="13"/>
      </c>
      <c r="AG72" s="54">
        <f t="shared" si="14"/>
      </c>
      <c r="AH72" s="54">
        <f t="shared" si="15"/>
      </c>
      <c r="AI72" s="56">
        <f t="shared" si="2"/>
      </c>
      <c r="AJ72" s="56">
        <f t="shared" si="16"/>
      </c>
      <c r="AK72" s="56">
        <f t="shared" si="17"/>
      </c>
      <c r="AL72" s="56">
        <f t="shared" si="18"/>
      </c>
      <c r="AM72" s="56">
        <f t="shared" si="3"/>
      </c>
    </row>
    <row r="73" spans="1:39" ht="15" customHeight="1">
      <c r="A73" s="70">
        <v>65</v>
      </c>
      <c r="B73" s="71" t="s">
        <v>61</v>
      </c>
      <c r="C73" s="53"/>
      <c r="D73" s="53"/>
      <c r="E73" s="53"/>
      <c r="F73" s="53"/>
      <c r="G73" s="53"/>
      <c r="H73" s="53"/>
      <c r="I73" s="54">
        <f aca="true" t="shared" si="19" ref="I73:I137">IF((C73=0),"",((G73/C73)/11))</f>
      </c>
      <c r="J73" s="55">
        <f aca="true" t="shared" si="20" ref="J73:J92">D73+G73</f>
        <v>0</v>
      </c>
      <c r="K73" s="53"/>
      <c r="L73" s="53"/>
      <c r="M73" s="55">
        <f t="shared" si="5"/>
        <v>0</v>
      </c>
      <c r="N73" s="53"/>
      <c r="O73" s="53"/>
      <c r="P73" s="53"/>
      <c r="Q73" s="54">
        <f aca="true" t="shared" si="21" ref="Q73:Q137">IF((C73=0),"",((M73/C73)/11))</f>
      </c>
      <c r="R73" s="53"/>
      <c r="S73" s="53"/>
      <c r="T73" s="53"/>
      <c r="U73" s="54">
        <f aca="true" t="shared" si="22" ref="U73:U92">IF((C73=0),"",(R73/C73))</f>
      </c>
      <c r="V73" s="54">
        <f t="shared" si="7"/>
      </c>
      <c r="W73" s="55">
        <f t="shared" si="8"/>
        <v>0</v>
      </c>
      <c r="X73" s="53"/>
      <c r="Y73" s="54">
        <f t="shared" si="9"/>
      </c>
      <c r="Z73" s="53"/>
      <c r="AA73" s="54">
        <f t="shared" si="10"/>
      </c>
      <c r="AB73" s="53"/>
      <c r="AC73" s="54">
        <f t="shared" si="11"/>
      </c>
      <c r="AD73" s="53"/>
      <c r="AE73" s="54">
        <f aca="true" t="shared" si="23" ref="AE73:AE92">IF((W73=0),"",((AD73/W73)*100))</f>
      </c>
      <c r="AF73" s="54">
        <f aca="true" t="shared" si="24" ref="AF73:AF92">IF((G73=0),"",((M73/G73)*100))</f>
      </c>
      <c r="AG73" s="54">
        <f aca="true" t="shared" si="25" ref="AG73:AG92">IF((J73=0),"",((M73/J73)*100))</f>
      </c>
      <c r="AH73" s="54">
        <f aca="true" t="shared" si="26" ref="AH73:AH92">IF((M73=0),"",((((M73-Z73)-AB73)/M73)*100))</f>
      </c>
      <c r="AI73" s="56">
        <f aca="true" t="shared" si="27" ref="AI73:AI137">IF((G73=0),"",((R73*12)/G73))</f>
      </c>
      <c r="AJ73" s="56">
        <f aca="true" t="shared" si="28" ref="AJ73:AJ92">IF((K73=0),"",((K73/M73)*100))</f>
      </c>
      <c r="AK73" s="56">
        <f aca="true" t="shared" si="29" ref="AK73:AK92">IF((L73=0),"",((L73/M73)*100))</f>
      </c>
      <c r="AL73" s="56">
        <f aca="true" t="shared" si="30" ref="AL73:AL92">IF((M73=0),"",((P73/M73)*100))</f>
      </c>
      <c r="AM73" s="56">
        <f aca="true" t="shared" si="31" ref="AM73:AM137">IF((C73=0),"",((J73/C73/11)))</f>
      </c>
    </row>
    <row r="74" spans="1:39" ht="15" customHeight="1">
      <c r="A74" s="70">
        <v>66</v>
      </c>
      <c r="B74" s="71" t="s">
        <v>75</v>
      </c>
      <c r="C74" s="53"/>
      <c r="D74" s="53"/>
      <c r="E74" s="53"/>
      <c r="F74" s="53"/>
      <c r="G74" s="53"/>
      <c r="H74" s="53"/>
      <c r="I74" s="54">
        <f t="shared" si="19"/>
      </c>
      <c r="J74" s="55">
        <f t="shared" si="20"/>
        <v>0</v>
      </c>
      <c r="K74" s="53"/>
      <c r="L74" s="53"/>
      <c r="M74" s="55">
        <f t="shared" si="5"/>
        <v>0</v>
      </c>
      <c r="N74" s="53"/>
      <c r="O74" s="53"/>
      <c r="P74" s="53"/>
      <c r="Q74" s="54">
        <f t="shared" si="21"/>
      </c>
      <c r="R74" s="53"/>
      <c r="S74" s="53"/>
      <c r="T74" s="53"/>
      <c r="U74" s="54">
        <f t="shared" si="22"/>
      </c>
      <c r="V74" s="54">
        <f aca="true" t="shared" si="32" ref="V74:V92">IF((C74=0),"",(S74/C74))</f>
      </c>
      <c r="W74" s="55">
        <f aca="true" t="shared" si="33" ref="W74:W92">X74+Z74+AB74+AD74</f>
        <v>0</v>
      </c>
      <c r="X74" s="53"/>
      <c r="Y74" s="54">
        <f t="shared" si="9"/>
      </c>
      <c r="Z74" s="53"/>
      <c r="AA74" s="54">
        <f t="shared" si="10"/>
      </c>
      <c r="AB74" s="53"/>
      <c r="AC74" s="54">
        <f t="shared" si="11"/>
      </c>
      <c r="AD74" s="53"/>
      <c r="AE74" s="54">
        <f t="shared" si="23"/>
      </c>
      <c r="AF74" s="54">
        <f t="shared" si="24"/>
      </c>
      <c r="AG74" s="54">
        <f t="shared" si="25"/>
      </c>
      <c r="AH74" s="54">
        <f t="shared" si="26"/>
      </c>
      <c r="AI74" s="56">
        <f t="shared" si="27"/>
      </c>
      <c r="AJ74" s="56">
        <f t="shared" si="28"/>
      </c>
      <c r="AK74" s="56">
        <f t="shared" si="29"/>
      </c>
      <c r="AL74" s="56">
        <f t="shared" si="30"/>
      </c>
      <c r="AM74" s="56">
        <f t="shared" si="31"/>
      </c>
    </row>
    <row r="75" spans="1:39" ht="15" customHeight="1">
      <c r="A75" s="70">
        <v>67</v>
      </c>
      <c r="B75" s="71" t="s">
        <v>98</v>
      </c>
      <c r="C75" s="53"/>
      <c r="D75" s="53"/>
      <c r="E75" s="53"/>
      <c r="F75" s="53"/>
      <c r="G75" s="53"/>
      <c r="H75" s="53"/>
      <c r="I75" s="54">
        <f t="shared" si="19"/>
      </c>
      <c r="J75" s="55">
        <f t="shared" si="20"/>
        <v>0</v>
      </c>
      <c r="K75" s="53"/>
      <c r="L75" s="53"/>
      <c r="M75" s="55">
        <f t="shared" si="5"/>
        <v>0</v>
      </c>
      <c r="N75" s="53"/>
      <c r="O75" s="53"/>
      <c r="P75" s="53"/>
      <c r="Q75" s="54">
        <f t="shared" si="21"/>
      </c>
      <c r="R75" s="53"/>
      <c r="S75" s="53"/>
      <c r="T75" s="53"/>
      <c r="U75" s="54">
        <f t="shared" si="22"/>
      </c>
      <c r="V75" s="54">
        <f t="shared" si="32"/>
      </c>
      <c r="W75" s="55">
        <f t="shared" si="33"/>
        <v>0</v>
      </c>
      <c r="X75" s="53"/>
      <c r="Y75" s="54">
        <f t="shared" si="9"/>
      </c>
      <c r="Z75" s="53"/>
      <c r="AA75" s="54">
        <f t="shared" si="10"/>
      </c>
      <c r="AB75" s="53"/>
      <c r="AC75" s="54">
        <f t="shared" si="11"/>
      </c>
      <c r="AD75" s="53"/>
      <c r="AE75" s="54">
        <f t="shared" si="23"/>
      </c>
      <c r="AF75" s="54">
        <f t="shared" si="24"/>
      </c>
      <c r="AG75" s="54">
        <f t="shared" si="25"/>
      </c>
      <c r="AH75" s="54">
        <f t="shared" si="26"/>
      </c>
      <c r="AI75" s="56">
        <f t="shared" si="27"/>
      </c>
      <c r="AJ75" s="56">
        <f t="shared" si="28"/>
      </c>
      <c r="AK75" s="56">
        <f t="shared" si="29"/>
      </c>
      <c r="AL75" s="56">
        <f t="shared" si="30"/>
      </c>
      <c r="AM75" s="56">
        <f t="shared" si="31"/>
      </c>
    </row>
    <row r="76" spans="1:39" ht="15" customHeight="1">
      <c r="A76" s="70">
        <v>68</v>
      </c>
      <c r="B76" s="71" t="s">
        <v>108</v>
      </c>
      <c r="C76" s="53"/>
      <c r="D76" s="53"/>
      <c r="E76" s="53"/>
      <c r="F76" s="53"/>
      <c r="G76" s="53"/>
      <c r="H76" s="53"/>
      <c r="I76" s="54">
        <f t="shared" si="19"/>
      </c>
      <c r="J76" s="55">
        <f t="shared" si="20"/>
        <v>0</v>
      </c>
      <c r="K76" s="53"/>
      <c r="L76" s="53"/>
      <c r="M76" s="55">
        <f t="shared" si="5"/>
        <v>0</v>
      </c>
      <c r="N76" s="53"/>
      <c r="O76" s="53"/>
      <c r="P76" s="53"/>
      <c r="Q76" s="54">
        <f t="shared" si="21"/>
      </c>
      <c r="R76" s="53"/>
      <c r="S76" s="53"/>
      <c r="T76" s="53"/>
      <c r="U76" s="54">
        <f t="shared" si="22"/>
      </c>
      <c r="V76" s="54">
        <f t="shared" si="32"/>
      </c>
      <c r="W76" s="55">
        <f t="shared" si="33"/>
        <v>0</v>
      </c>
      <c r="X76" s="53"/>
      <c r="Y76" s="54">
        <f t="shared" si="9"/>
      </c>
      <c r="Z76" s="53"/>
      <c r="AA76" s="54">
        <f t="shared" si="10"/>
      </c>
      <c r="AB76" s="53"/>
      <c r="AC76" s="54">
        <f t="shared" si="11"/>
      </c>
      <c r="AD76" s="53"/>
      <c r="AE76" s="54">
        <f t="shared" si="23"/>
      </c>
      <c r="AF76" s="54">
        <f t="shared" si="24"/>
      </c>
      <c r="AG76" s="54">
        <f t="shared" si="25"/>
      </c>
      <c r="AH76" s="54">
        <f t="shared" si="26"/>
      </c>
      <c r="AI76" s="56">
        <f t="shared" si="27"/>
      </c>
      <c r="AJ76" s="56">
        <f t="shared" si="28"/>
      </c>
      <c r="AK76" s="56">
        <f t="shared" si="29"/>
      </c>
      <c r="AL76" s="56">
        <f t="shared" si="30"/>
      </c>
      <c r="AM76" s="56">
        <f t="shared" si="31"/>
      </c>
    </row>
    <row r="77" spans="1:39" ht="15" customHeight="1">
      <c r="A77" s="70">
        <v>69</v>
      </c>
      <c r="B77" s="71" t="s">
        <v>97</v>
      </c>
      <c r="C77" s="53"/>
      <c r="D77" s="53"/>
      <c r="E77" s="53"/>
      <c r="F77" s="53"/>
      <c r="G77" s="53"/>
      <c r="H77" s="53"/>
      <c r="I77" s="54">
        <f t="shared" si="19"/>
      </c>
      <c r="J77" s="55">
        <f t="shared" si="20"/>
        <v>0</v>
      </c>
      <c r="K77" s="53"/>
      <c r="L77" s="53"/>
      <c r="M77" s="55">
        <f>K77+L77</f>
        <v>0</v>
      </c>
      <c r="N77" s="53"/>
      <c r="O77" s="53"/>
      <c r="P77" s="53"/>
      <c r="Q77" s="54">
        <f t="shared" si="21"/>
      </c>
      <c r="R77" s="53"/>
      <c r="S77" s="53"/>
      <c r="T77" s="53"/>
      <c r="U77" s="54">
        <f t="shared" si="22"/>
      </c>
      <c r="V77" s="54">
        <f t="shared" si="32"/>
      </c>
      <c r="W77" s="55">
        <f t="shared" si="33"/>
        <v>0</v>
      </c>
      <c r="X77" s="53"/>
      <c r="Y77" s="54">
        <f>IF((W77=0),"",((X77/W77)*100))</f>
      </c>
      <c r="Z77" s="53"/>
      <c r="AA77" s="54">
        <f>IF((W77=0),"",((Z77/W77)*100))</f>
      </c>
      <c r="AB77" s="53"/>
      <c r="AC77" s="54">
        <f>IF((W77=0),"",((AB77/W77)*100))</f>
      </c>
      <c r="AD77" s="53"/>
      <c r="AE77" s="54">
        <f t="shared" si="23"/>
      </c>
      <c r="AF77" s="54">
        <f t="shared" si="24"/>
      </c>
      <c r="AG77" s="54">
        <f t="shared" si="25"/>
      </c>
      <c r="AH77" s="54">
        <f t="shared" si="26"/>
      </c>
      <c r="AI77" s="56">
        <f t="shared" si="27"/>
      </c>
      <c r="AJ77" s="56">
        <f t="shared" si="28"/>
      </c>
      <c r="AK77" s="56">
        <f t="shared" si="29"/>
      </c>
      <c r="AL77" s="56">
        <f t="shared" si="30"/>
      </c>
      <c r="AM77" s="56">
        <f t="shared" si="31"/>
      </c>
    </row>
    <row r="78" spans="1:39" ht="15" customHeight="1">
      <c r="A78" s="70">
        <v>70</v>
      </c>
      <c r="B78" s="71" t="s">
        <v>107</v>
      </c>
      <c r="C78" s="53"/>
      <c r="D78" s="53"/>
      <c r="E78" s="53"/>
      <c r="F78" s="53"/>
      <c r="G78" s="53"/>
      <c r="H78" s="53"/>
      <c r="I78" s="54">
        <f t="shared" si="19"/>
      </c>
      <c r="J78" s="55">
        <f t="shared" si="20"/>
        <v>0</v>
      </c>
      <c r="K78" s="53"/>
      <c r="L78" s="53"/>
      <c r="M78" s="55">
        <f>K78+L78</f>
        <v>0</v>
      </c>
      <c r="N78" s="53"/>
      <c r="O78" s="53"/>
      <c r="P78" s="53"/>
      <c r="Q78" s="54">
        <f t="shared" si="21"/>
      </c>
      <c r="R78" s="53"/>
      <c r="S78" s="53"/>
      <c r="T78" s="53"/>
      <c r="U78" s="54">
        <f t="shared" si="22"/>
      </c>
      <c r="V78" s="54">
        <f t="shared" si="32"/>
      </c>
      <c r="W78" s="55">
        <f t="shared" si="33"/>
        <v>0</v>
      </c>
      <c r="X78" s="53"/>
      <c r="Y78" s="54">
        <f>IF((W78=0),"",((X78/W78)*100))</f>
      </c>
      <c r="Z78" s="53"/>
      <c r="AA78" s="54">
        <f>IF((W78=0),"",((Z78/W78)*100))</f>
      </c>
      <c r="AB78" s="53"/>
      <c r="AC78" s="54">
        <f>IF((W78=0),"",((AB78/W78)*100))</f>
      </c>
      <c r="AD78" s="53"/>
      <c r="AE78" s="54">
        <f t="shared" si="23"/>
      </c>
      <c r="AF78" s="54">
        <f t="shared" si="24"/>
      </c>
      <c r="AG78" s="54">
        <f t="shared" si="25"/>
      </c>
      <c r="AH78" s="54">
        <f t="shared" si="26"/>
      </c>
      <c r="AI78" s="56">
        <f t="shared" si="27"/>
      </c>
      <c r="AJ78" s="56">
        <f t="shared" si="28"/>
      </c>
      <c r="AK78" s="56">
        <f t="shared" si="29"/>
      </c>
      <c r="AL78" s="56">
        <f t="shared" si="30"/>
      </c>
      <c r="AM78" s="56">
        <f t="shared" si="31"/>
      </c>
    </row>
    <row r="79" spans="1:39" ht="15" customHeight="1">
      <c r="A79" s="70">
        <v>71</v>
      </c>
      <c r="B79" s="71" t="s">
        <v>46</v>
      </c>
      <c r="C79" s="53">
        <v>2</v>
      </c>
      <c r="D79" s="53">
        <v>25</v>
      </c>
      <c r="E79" s="53"/>
      <c r="F79" s="53"/>
      <c r="G79" s="53">
        <v>67</v>
      </c>
      <c r="H79" s="53">
        <v>67</v>
      </c>
      <c r="I79" s="54">
        <f t="shared" si="19"/>
        <v>3.0454545454545454</v>
      </c>
      <c r="J79" s="55">
        <f t="shared" si="20"/>
        <v>92</v>
      </c>
      <c r="K79" s="53">
        <v>73</v>
      </c>
      <c r="L79" s="53">
        <v>5</v>
      </c>
      <c r="M79" s="55">
        <f t="shared" si="5"/>
        <v>78</v>
      </c>
      <c r="N79" s="53"/>
      <c r="O79" s="53"/>
      <c r="P79" s="53">
        <v>1</v>
      </c>
      <c r="Q79" s="54">
        <f t="shared" si="21"/>
        <v>3.5454545454545454</v>
      </c>
      <c r="R79" s="53">
        <v>14</v>
      </c>
      <c r="S79" s="53"/>
      <c r="T79" s="53"/>
      <c r="U79" s="54">
        <f t="shared" si="22"/>
        <v>7</v>
      </c>
      <c r="V79" s="54">
        <f t="shared" si="32"/>
        <v>0</v>
      </c>
      <c r="W79" s="55">
        <f t="shared" si="33"/>
        <v>1</v>
      </c>
      <c r="X79" s="53">
        <v>1</v>
      </c>
      <c r="Y79" s="54">
        <f t="shared" si="9"/>
        <v>100</v>
      </c>
      <c r="Z79" s="53"/>
      <c r="AA79" s="54">
        <f t="shared" si="10"/>
        <v>0</v>
      </c>
      <c r="AB79" s="53"/>
      <c r="AC79" s="54">
        <f t="shared" si="11"/>
        <v>0</v>
      </c>
      <c r="AD79" s="53"/>
      <c r="AE79" s="54">
        <f t="shared" si="23"/>
        <v>0</v>
      </c>
      <c r="AF79" s="54">
        <f t="shared" si="24"/>
        <v>116.4179104477612</v>
      </c>
      <c r="AG79" s="54">
        <f t="shared" si="25"/>
        <v>84.78260869565217</v>
      </c>
      <c r="AH79" s="54">
        <f t="shared" si="26"/>
        <v>100</v>
      </c>
      <c r="AI79" s="56">
        <f t="shared" si="27"/>
        <v>2.5074626865671643</v>
      </c>
      <c r="AJ79" s="56">
        <f t="shared" si="28"/>
        <v>93.58974358974359</v>
      </c>
      <c r="AK79" s="56">
        <f t="shared" si="29"/>
        <v>6.41025641025641</v>
      </c>
      <c r="AL79" s="56">
        <f t="shared" si="30"/>
        <v>1.282051282051282</v>
      </c>
      <c r="AM79" s="56">
        <f t="shared" si="31"/>
        <v>4.181818181818182</v>
      </c>
    </row>
    <row r="80" spans="1:39" ht="15" customHeight="1">
      <c r="A80" s="70">
        <v>72</v>
      </c>
      <c r="B80" s="71" t="s">
        <v>58</v>
      </c>
      <c r="C80" s="53">
        <v>1</v>
      </c>
      <c r="D80" s="53">
        <v>1</v>
      </c>
      <c r="E80" s="53"/>
      <c r="F80" s="53">
        <v>1</v>
      </c>
      <c r="G80" s="53"/>
      <c r="H80" s="53"/>
      <c r="I80" s="54">
        <f t="shared" si="19"/>
        <v>0</v>
      </c>
      <c r="J80" s="55">
        <f t="shared" si="20"/>
        <v>1</v>
      </c>
      <c r="K80" s="53">
        <v>1</v>
      </c>
      <c r="L80" s="53"/>
      <c r="M80" s="55">
        <f t="shared" si="5"/>
        <v>1</v>
      </c>
      <c r="N80" s="53"/>
      <c r="O80" s="53"/>
      <c r="P80" s="53">
        <v>1</v>
      </c>
      <c r="Q80" s="54">
        <f t="shared" si="21"/>
        <v>0.09090909090909091</v>
      </c>
      <c r="R80" s="53"/>
      <c r="S80" s="53"/>
      <c r="T80" s="53"/>
      <c r="U80" s="54">
        <f t="shared" si="22"/>
        <v>0</v>
      </c>
      <c r="V80" s="54">
        <f t="shared" si="32"/>
        <v>0</v>
      </c>
      <c r="W80" s="55">
        <f t="shared" si="33"/>
        <v>1</v>
      </c>
      <c r="X80" s="53"/>
      <c r="Y80" s="54">
        <f t="shared" si="9"/>
        <v>0</v>
      </c>
      <c r="Z80" s="53"/>
      <c r="AA80" s="54">
        <f t="shared" si="10"/>
        <v>0</v>
      </c>
      <c r="AB80" s="53"/>
      <c r="AC80" s="54">
        <f t="shared" si="11"/>
        <v>0</v>
      </c>
      <c r="AD80" s="53">
        <v>1</v>
      </c>
      <c r="AE80" s="54">
        <f t="shared" si="23"/>
        <v>100</v>
      </c>
      <c r="AF80" s="54">
        <f t="shared" si="24"/>
      </c>
      <c r="AG80" s="54">
        <f t="shared" si="25"/>
        <v>100</v>
      </c>
      <c r="AH80" s="54">
        <f t="shared" si="26"/>
        <v>100</v>
      </c>
      <c r="AI80" s="56">
        <f t="shared" si="27"/>
      </c>
      <c r="AJ80" s="56">
        <f t="shared" si="28"/>
        <v>100</v>
      </c>
      <c r="AK80" s="56">
        <f t="shared" si="29"/>
      </c>
      <c r="AL80" s="56">
        <f t="shared" si="30"/>
        <v>100</v>
      </c>
      <c r="AM80" s="56">
        <f t="shared" si="31"/>
        <v>0.09090909090909091</v>
      </c>
    </row>
    <row r="81" spans="1:39" ht="15" customHeight="1">
      <c r="A81" s="70">
        <v>73</v>
      </c>
      <c r="B81" s="71" t="s">
        <v>125</v>
      </c>
      <c r="C81" s="53">
        <v>1</v>
      </c>
      <c r="D81" s="53"/>
      <c r="E81" s="53"/>
      <c r="F81" s="53"/>
      <c r="G81" s="53">
        <v>255</v>
      </c>
      <c r="H81" s="53">
        <v>255</v>
      </c>
      <c r="I81" s="54">
        <f t="shared" si="19"/>
        <v>23.181818181818183</v>
      </c>
      <c r="J81" s="55">
        <f t="shared" si="20"/>
        <v>255</v>
      </c>
      <c r="K81" s="53"/>
      <c r="L81" s="53">
        <v>255</v>
      </c>
      <c r="M81" s="55">
        <f t="shared" si="5"/>
        <v>255</v>
      </c>
      <c r="N81" s="53"/>
      <c r="O81" s="53"/>
      <c r="P81" s="53"/>
      <c r="Q81" s="54">
        <f t="shared" si="21"/>
        <v>23.181818181818183</v>
      </c>
      <c r="R81" s="53"/>
      <c r="S81" s="53"/>
      <c r="T81" s="53"/>
      <c r="U81" s="54">
        <f t="shared" si="22"/>
        <v>0</v>
      </c>
      <c r="V81" s="54">
        <f t="shared" si="32"/>
        <v>0</v>
      </c>
      <c r="W81" s="55">
        <f t="shared" si="33"/>
        <v>0</v>
      </c>
      <c r="X81" s="53"/>
      <c r="Y81" s="54">
        <f t="shared" si="9"/>
      </c>
      <c r="Z81" s="53"/>
      <c r="AA81" s="54">
        <f t="shared" si="10"/>
      </c>
      <c r="AB81" s="53"/>
      <c r="AC81" s="54">
        <f t="shared" si="11"/>
      </c>
      <c r="AD81" s="53"/>
      <c r="AE81" s="54">
        <f t="shared" si="23"/>
      </c>
      <c r="AF81" s="54">
        <f t="shared" si="24"/>
        <v>100</v>
      </c>
      <c r="AG81" s="54">
        <f t="shared" si="25"/>
        <v>100</v>
      </c>
      <c r="AH81" s="54">
        <f t="shared" si="26"/>
        <v>100</v>
      </c>
      <c r="AI81" s="56">
        <f t="shared" si="27"/>
        <v>0</v>
      </c>
      <c r="AJ81" s="56">
        <f t="shared" si="28"/>
      </c>
      <c r="AK81" s="56">
        <f t="shared" si="29"/>
        <v>100</v>
      </c>
      <c r="AL81" s="56">
        <f t="shared" si="30"/>
        <v>0</v>
      </c>
      <c r="AM81" s="56">
        <f t="shared" si="31"/>
        <v>23.181818181818183</v>
      </c>
    </row>
    <row r="82" spans="1:39" ht="15" customHeight="1">
      <c r="A82" s="70">
        <v>74</v>
      </c>
      <c r="B82" s="71" t="s">
        <v>80</v>
      </c>
      <c r="C82" s="53">
        <v>4</v>
      </c>
      <c r="D82" s="53">
        <v>1</v>
      </c>
      <c r="E82" s="53"/>
      <c r="F82" s="53"/>
      <c r="G82" s="53">
        <v>67</v>
      </c>
      <c r="H82" s="53">
        <v>67</v>
      </c>
      <c r="I82" s="54">
        <f t="shared" si="19"/>
        <v>1.5227272727272727</v>
      </c>
      <c r="J82" s="55">
        <f t="shared" si="20"/>
        <v>68</v>
      </c>
      <c r="K82" s="53">
        <v>67</v>
      </c>
      <c r="L82" s="53"/>
      <c r="M82" s="55">
        <f t="shared" si="5"/>
        <v>67</v>
      </c>
      <c r="N82" s="53"/>
      <c r="O82" s="53"/>
      <c r="P82" s="53"/>
      <c r="Q82" s="54">
        <f t="shared" si="21"/>
        <v>1.5227272727272727</v>
      </c>
      <c r="R82" s="53">
        <v>1</v>
      </c>
      <c r="S82" s="53"/>
      <c r="T82" s="53"/>
      <c r="U82" s="54">
        <f t="shared" si="22"/>
        <v>0.25</v>
      </c>
      <c r="V82" s="54">
        <f t="shared" si="32"/>
        <v>0</v>
      </c>
      <c r="W82" s="55">
        <f t="shared" si="33"/>
        <v>0</v>
      </c>
      <c r="X82" s="53"/>
      <c r="Y82" s="54">
        <f t="shared" si="9"/>
      </c>
      <c r="Z82" s="53"/>
      <c r="AA82" s="54">
        <f t="shared" si="10"/>
      </c>
      <c r="AB82" s="53"/>
      <c r="AC82" s="54">
        <f t="shared" si="11"/>
      </c>
      <c r="AD82" s="53"/>
      <c r="AE82" s="54">
        <f t="shared" si="23"/>
      </c>
      <c r="AF82" s="54">
        <f t="shared" si="24"/>
        <v>100</v>
      </c>
      <c r="AG82" s="54">
        <f t="shared" si="25"/>
        <v>98.52941176470588</v>
      </c>
      <c r="AH82" s="54">
        <f t="shared" si="26"/>
        <v>100</v>
      </c>
      <c r="AI82" s="56">
        <f t="shared" si="27"/>
        <v>0.1791044776119403</v>
      </c>
      <c r="AJ82" s="56">
        <f t="shared" si="28"/>
        <v>100</v>
      </c>
      <c r="AK82" s="56">
        <f t="shared" si="29"/>
      </c>
      <c r="AL82" s="56">
        <f t="shared" si="30"/>
        <v>0</v>
      </c>
      <c r="AM82" s="56">
        <f t="shared" si="31"/>
        <v>1.5454545454545454</v>
      </c>
    </row>
    <row r="83" spans="1:39" ht="15" customHeight="1">
      <c r="A83" s="70">
        <v>75</v>
      </c>
      <c r="B83" s="71" t="s">
        <v>96</v>
      </c>
      <c r="C83" s="53"/>
      <c r="D83" s="53"/>
      <c r="E83" s="53"/>
      <c r="F83" s="53"/>
      <c r="G83" s="53"/>
      <c r="H83" s="53"/>
      <c r="I83" s="54">
        <f t="shared" si="19"/>
      </c>
      <c r="J83" s="55">
        <f t="shared" si="20"/>
        <v>0</v>
      </c>
      <c r="K83" s="53"/>
      <c r="L83" s="53"/>
      <c r="M83" s="55">
        <f>K83+L83</f>
        <v>0</v>
      </c>
      <c r="N83" s="53"/>
      <c r="O83" s="53"/>
      <c r="P83" s="53"/>
      <c r="Q83" s="54">
        <f t="shared" si="21"/>
      </c>
      <c r="R83" s="53"/>
      <c r="S83" s="53"/>
      <c r="T83" s="53"/>
      <c r="U83" s="54">
        <f t="shared" si="22"/>
      </c>
      <c r="V83" s="54">
        <f t="shared" si="32"/>
      </c>
      <c r="W83" s="55">
        <f t="shared" si="33"/>
        <v>0</v>
      </c>
      <c r="X83" s="53"/>
      <c r="Y83" s="54">
        <f>IF((W83=0),"",((X83/W83)*100))</f>
      </c>
      <c r="Z83" s="53"/>
      <c r="AA83" s="54">
        <f>IF((W83=0),"",((Z83/W83)*100))</f>
      </c>
      <c r="AB83" s="53"/>
      <c r="AC83" s="54">
        <f>IF((W83=0),"",((AB83/W83)*100))</f>
      </c>
      <c r="AD83" s="53"/>
      <c r="AE83" s="54">
        <f t="shared" si="23"/>
      </c>
      <c r="AF83" s="54">
        <f t="shared" si="24"/>
      </c>
      <c r="AG83" s="54">
        <f t="shared" si="25"/>
      </c>
      <c r="AH83" s="54">
        <f t="shared" si="26"/>
      </c>
      <c r="AI83" s="56">
        <f t="shared" si="27"/>
      </c>
      <c r="AJ83" s="56">
        <f t="shared" si="28"/>
      </c>
      <c r="AK83" s="56">
        <f t="shared" si="29"/>
      </c>
      <c r="AL83" s="56">
        <f t="shared" si="30"/>
      </c>
      <c r="AM83" s="56">
        <f t="shared" si="31"/>
      </c>
    </row>
    <row r="84" spans="1:39" ht="15" customHeight="1">
      <c r="A84" s="70">
        <v>76</v>
      </c>
      <c r="B84" s="71" t="s">
        <v>106</v>
      </c>
      <c r="C84" s="53"/>
      <c r="D84" s="53"/>
      <c r="E84" s="53"/>
      <c r="F84" s="53"/>
      <c r="G84" s="53"/>
      <c r="H84" s="53"/>
      <c r="I84" s="54">
        <f t="shared" si="19"/>
      </c>
      <c r="J84" s="55">
        <f t="shared" si="20"/>
        <v>0</v>
      </c>
      <c r="K84" s="53"/>
      <c r="L84" s="53"/>
      <c r="M84" s="55">
        <f>K84+L84</f>
        <v>0</v>
      </c>
      <c r="N84" s="53"/>
      <c r="O84" s="53"/>
      <c r="P84" s="53"/>
      <c r="Q84" s="54">
        <f t="shared" si="21"/>
      </c>
      <c r="R84" s="53"/>
      <c r="S84" s="53"/>
      <c r="T84" s="53"/>
      <c r="U84" s="54">
        <f t="shared" si="22"/>
      </c>
      <c r="V84" s="54">
        <f t="shared" si="32"/>
      </c>
      <c r="W84" s="55">
        <f t="shared" si="33"/>
        <v>0</v>
      </c>
      <c r="X84" s="53"/>
      <c r="Y84" s="54">
        <f>IF((W84=0),"",((X84/W84)*100))</f>
      </c>
      <c r="Z84" s="53"/>
      <c r="AA84" s="54">
        <f>IF((W84=0),"",((Z84/W84)*100))</f>
      </c>
      <c r="AB84" s="53"/>
      <c r="AC84" s="54">
        <f>IF((W84=0),"",((AB84/W84)*100))</f>
      </c>
      <c r="AD84" s="53"/>
      <c r="AE84" s="54">
        <f t="shared" si="23"/>
      </c>
      <c r="AF84" s="54">
        <f t="shared" si="24"/>
      </c>
      <c r="AG84" s="54">
        <f t="shared" si="25"/>
      </c>
      <c r="AH84" s="54">
        <f t="shared" si="26"/>
      </c>
      <c r="AI84" s="56">
        <f t="shared" si="27"/>
      </c>
      <c r="AJ84" s="56">
        <f t="shared" si="28"/>
      </c>
      <c r="AK84" s="56">
        <f t="shared" si="29"/>
      </c>
      <c r="AL84" s="56">
        <f t="shared" si="30"/>
      </c>
      <c r="AM84" s="56">
        <f t="shared" si="31"/>
      </c>
    </row>
    <row r="85" spans="1:39" ht="15" customHeight="1">
      <c r="A85" s="70">
        <v>77</v>
      </c>
      <c r="B85" s="73" t="s">
        <v>191</v>
      </c>
      <c r="C85" s="53"/>
      <c r="D85" s="53"/>
      <c r="E85" s="53"/>
      <c r="F85" s="53"/>
      <c r="G85" s="53"/>
      <c r="H85" s="53"/>
      <c r="I85" s="54">
        <f t="shared" si="19"/>
      </c>
      <c r="J85" s="55">
        <f>D85+G85</f>
        <v>0</v>
      </c>
      <c r="K85" s="53"/>
      <c r="L85" s="53"/>
      <c r="M85" s="55">
        <f>K85+L85</f>
        <v>0</v>
      </c>
      <c r="N85" s="53"/>
      <c r="O85" s="53"/>
      <c r="P85" s="53"/>
      <c r="Q85" s="54">
        <f t="shared" si="21"/>
      </c>
      <c r="R85" s="53"/>
      <c r="S85" s="53"/>
      <c r="T85" s="53"/>
      <c r="U85" s="54">
        <f>IF((C85=0),"",(R85/C85))</f>
      </c>
      <c r="V85" s="54">
        <f>IF((C85=0),"",(S85/C85))</f>
      </c>
      <c r="W85" s="55">
        <f>X85+Z85+AB85+AD85</f>
        <v>0</v>
      </c>
      <c r="X85" s="53"/>
      <c r="Y85" s="54">
        <f>IF((W85=0),"",((X85/W85)*100))</f>
      </c>
      <c r="Z85" s="53"/>
      <c r="AA85" s="54">
        <f>IF((W85=0),"",((Z85/W85)*100))</f>
      </c>
      <c r="AB85" s="53"/>
      <c r="AC85" s="54">
        <f>IF((W85=0),"",((AB85/W85)*100))</f>
      </c>
      <c r="AD85" s="53"/>
      <c r="AE85" s="54">
        <f>IF((W85=0),"",((AD85/W85)*100))</f>
      </c>
      <c r="AF85" s="54">
        <f>IF((G85=0),"",((M85/G85)*100))</f>
      </c>
      <c r="AG85" s="54">
        <f>IF((J85=0),"",((M85/J85)*100))</f>
      </c>
      <c r="AH85" s="54">
        <f>IF((M85=0),"",((((M85-Z85)-AB85)/M85)*100))</f>
      </c>
      <c r="AI85" s="56">
        <f t="shared" si="27"/>
      </c>
      <c r="AJ85" s="56">
        <f>IF((K85=0),"",((K85/M85)*100))</f>
      </c>
      <c r="AK85" s="56">
        <f>IF((L85=0),"",((L85/M85)*100))</f>
      </c>
      <c r="AL85" s="56">
        <f>IF((M85=0),"",((P85/M85)*100))</f>
      </c>
      <c r="AM85" s="56">
        <f t="shared" si="31"/>
      </c>
    </row>
    <row r="86" spans="1:39" ht="15" customHeight="1">
      <c r="A86" s="70">
        <v>78</v>
      </c>
      <c r="B86" s="71" t="s">
        <v>65</v>
      </c>
      <c r="C86" s="53">
        <v>1</v>
      </c>
      <c r="D86" s="53"/>
      <c r="E86" s="53"/>
      <c r="F86" s="53"/>
      <c r="G86" s="53">
        <v>1</v>
      </c>
      <c r="H86" s="53">
        <v>1</v>
      </c>
      <c r="I86" s="54">
        <f t="shared" si="19"/>
        <v>0.09090909090909091</v>
      </c>
      <c r="J86" s="55">
        <f t="shared" si="20"/>
        <v>1</v>
      </c>
      <c r="K86" s="53">
        <v>1</v>
      </c>
      <c r="L86" s="53"/>
      <c r="M86" s="55">
        <f>K86+L86</f>
        <v>1</v>
      </c>
      <c r="N86" s="53"/>
      <c r="O86" s="53"/>
      <c r="P86" s="53"/>
      <c r="Q86" s="54">
        <f t="shared" si="21"/>
        <v>0.09090909090909091</v>
      </c>
      <c r="R86" s="53"/>
      <c r="S86" s="53"/>
      <c r="T86" s="53"/>
      <c r="U86" s="54">
        <f t="shared" si="22"/>
        <v>0</v>
      </c>
      <c r="V86" s="54">
        <f t="shared" si="32"/>
        <v>0</v>
      </c>
      <c r="W86" s="55">
        <f t="shared" si="33"/>
        <v>0</v>
      </c>
      <c r="X86" s="53"/>
      <c r="Y86" s="54">
        <f>IF((W86=0),"",((X86/W86)*100))</f>
      </c>
      <c r="Z86" s="53"/>
      <c r="AA86" s="54">
        <f>IF((W86=0),"",((Z86/W86)*100))</f>
      </c>
      <c r="AB86" s="53"/>
      <c r="AC86" s="54">
        <f>IF((W86=0),"",((AB86/W86)*100))</f>
      </c>
      <c r="AD86" s="53"/>
      <c r="AE86" s="54">
        <f t="shared" si="23"/>
      </c>
      <c r="AF86" s="54">
        <f t="shared" si="24"/>
        <v>100</v>
      </c>
      <c r="AG86" s="54">
        <f t="shared" si="25"/>
        <v>100</v>
      </c>
      <c r="AH86" s="54">
        <f t="shared" si="26"/>
        <v>100</v>
      </c>
      <c r="AI86" s="56">
        <f t="shared" si="27"/>
        <v>0</v>
      </c>
      <c r="AJ86" s="56">
        <f t="shared" si="28"/>
        <v>100</v>
      </c>
      <c r="AK86" s="56">
        <f t="shared" si="29"/>
      </c>
      <c r="AL86" s="56">
        <f t="shared" si="30"/>
        <v>0</v>
      </c>
      <c r="AM86" s="56">
        <f t="shared" si="31"/>
        <v>0.09090909090909091</v>
      </c>
    </row>
    <row r="87" spans="1:39" ht="15" customHeight="1">
      <c r="A87" s="70">
        <v>79</v>
      </c>
      <c r="B87" s="71" t="s">
        <v>95</v>
      </c>
      <c r="C87" s="53"/>
      <c r="D87" s="53"/>
      <c r="E87" s="53"/>
      <c r="F87" s="53"/>
      <c r="G87" s="53"/>
      <c r="H87" s="53"/>
      <c r="I87" s="54">
        <f t="shared" si="19"/>
      </c>
      <c r="J87" s="55">
        <f t="shared" si="20"/>
        <v>0</v>
      </c>
      <c r="K87" s="53"/>
      <c r="L87" s="53"/>
      <c r="M87" s="55">
        <f>K87+L87</f>
        <v>0</v>
      </c>
      <c r="N87" s="53"/>
      <c r="O87" s="53"/>
      <c r="P87" s="53"/>
      <c r="Q87" s="54">
        <f t="shared" si="21"/>
      </c>
      <c r="R87" s="53"/>
      <c r="S87" s="53"/>
      <c r="T87" s="53"/>
      <c r="U87" s="54">
        <f t="shared" si="22"/>
      </c>
      <c r="V87" s="54">
        <f t="shared" si="32"/>
      </c>
      <c r="W87" s="55">
        <f t="shared" si="33"/>
        <v>0</v>
      </c>
      <c r="X87" s="53"/>
      <c r="Y87" s="54">
        <f>IF((W87=0),"",((X87/W87)*100))</f>
      </c>
      <c r="Z87" s="53"/>
      <c r="AA87" s="54">
        <f>IF((W87=0),"",((Z87/W87)*100))</f>
      </c>
      <c r="AB87" s="53"/>
      <c r="AC87" s="54">
        <f>IF((W87=0),"",((AB87/W87)*100))</f>
      </c>
      <c r="AD87" s="53"/>
      <c r="AE87" s="54">
        <f t="shared" si="23"/>
      </c>
      <c r="AF87" s="54">
        <f t="shared" si="24"/>
      </c>
      <c r="AG87" s="54">
        <f t="shared" si="25"/>
      </c>
      <c r="AH87" s="54">
        <f t="shared" si="26"/>
      </c>
      <c r="AI87" s="56">
        <f t="shared" si="27"/>
      </c>
      <c r="AJ87" s="56">
        <f t="shared" si="28"/>
      </c>
      <c r="AK87" s="56">
        <f t="shared" si="29"/>
      </c>
      <c r="AL87" s="56">
        <f t="shared" si="30"/>
      </c>
      <c r="AM87" s="56">
        <f t="shared" si="31"/>
      </c>
    </row>
    <row r="88" spans="1:39" ht="15" customHeight="1">
      <c r="A88" s="70">
        <v>80</v>
      </c>
      <c r="B88" s="71" t="s">
        <v>105</v>
      </c>
      <c r="C88" s="53"/>
      <c r="D88" s="53"/>
      <c r="E88" s="53"/>
      <c r="F88" s="53"/>
      <c r="G88" s="53"/>
      <c r="H88" s="53"/>
      <c r="I88" s="54">
        <f t="shared" si="19"/>
      </c>
      <c r="J88" s="55">
        <f t="shared" si="20"/>
        <v>0</v>
      </c>
      <c r="K88" s="53"/>
      <c r="L88" s="53"/>
      <c r="M88" s="55">
        <f t="shared" si="5"/>
        <v>0</v>
      </c>
      <c r="N88" s="53"/>
      <c r="O88" s="53"/>
      <c r="P88" s="53"/>
      <c r="Q88" s="54">
        <f t="shared" si="21"/>
      </c>
      <c r="R88" s="53"/>
      <c r="S88" s="53"/>
      <c r="T88" s="53"/>
      <c r="U88" s="54">
        <f t="shared" si="22"/>
      </c>
      <c r="V88" s="54">
        <f t="shared" si="32"/>
      </c>
      <c r="W88" s="55">
        <f t="shared" si="33"/>
        <v>0</v>
      </c>
      <c r="X88" s="53"/>
      <c r="Y88" s="54">
        <f t="shared" si="9"/>
      </c>
      <c r="Z88" s="53"/>
      <c r="AA88" s="54">
        <f t="shared" si="10"/>
      </c>
      <c r="AB88" s="53"/>
      <c r="AC88" s="54">
        <f t="shared" si="11"/>
      </c>
      <c r="AD88" s="53"/>
      <c r="AE88" s="54">
        <f t="shared" si="23"/>
      </c>
      <c r="AF88" s="54">
        <f t="shared" si="24"/>
      </c>
      <c r="AG88" s="54">
        <f t="shared" si="25"/>
      </c>
      <c r="AH88" s="54">
        <f t="shared" si="26"/>
      </c>
      <c r="AI88" s="56">
        <f t="shared" si="27"/>
      </c>
      <c r="AJ88" s="56">
        <f t="shared" si="28"/>
      </c>
      <c r="AK88" s="56">
        <f t="shared" si="29"/>
      </c>
      <c r="AL88" s="56">
        <f t="shared" si="30"/>
      </c>
      <c r="AM88" s="56">
        <f t="shared" si="31"/>
      </c>
    </row>
    <row r="89" spans="1:39" ht="15" customHeight="1">
      <c r="A89" s="70">
        <v>81</v>
      </c>
      <c r="B89" s="71" t="s">
        <v>159</v>
      </c>
      <c r="C89" s="53">
        <v>1</v>
      </c>
      <c r="D89" s="53"/>
      <c r="E89" s="53"/>
      <c r="F89" s="53"/>
      <c r="G89" s="53">
        <v>8</v>
      </c>
      <c r="H89" s="53">
        <v>8</v>
      </c>
      <c r="I89" s="54">
        <f t="shared" si="19"/>
        <v>0.7272727272727273</v>
      </c>
      <c r="J89" s="55">
        <f t="shared" si="20"/>
        <v>8</v>
      </c>
      <c r="K89" s="53"/>
      <c r="L89" s="53">
        <v>8</v>
      </c>
      <c r="M89" s="55">
        <f>K89+L89</f>
        <v>8</v>
      </c>
      <c r="N89" s="53"/>
      <c r="O89" s="53"/>
      <c r="P89" s="53"/>
      <c r="Q89" s="54">
        <f t="shared" si="21"/>
        <v>0.7272727272727273</v>
      </c>
      <c r="R89" s="53"/>
      <c r="S89" s="53"/>
      <c r="T89" s="53"/>
      <c r="U89" s="54">
        <f t="shared" si="22"/>
        <v>0</v>
      </c>
      <c r="V89" s="54">
        <f t="shared" si="32"/>
        <v>0</v>
      </c>
      <c r="W89" s="55">
        <f t="shared" si="33"/>
        <v>0</v>
      </c>
      <c r="X89" s="53"/>
      <c r="Y89" s="54">
        <f>IF((W89=0),"",((X89/W89)*100))</f>
      </c>
      <c r="Z89" s="53"/>
      <c r="AA89" s="54">
        <f>IF((W89=0),"",((Z89/W89)*100))</f>
      </c>
      <c r="AB89" s="53"/>
      <c r="AC89" s="54">
        <f>IF((W89=0),"",((AB89/W89)*100))</f>
      </c>
      <c r="AD89" s="53"/>
      <c r="AE89" s="54">
        <f t="shared" si="23"/>
      </c>
      <c r="AF89" s="54">
        <f t="shared" si="24"/>
        <v>100</v>
      </c>
      <c r="AG89" s="54">
        <f t="shared" si="25"/>
        <v>100</v>
      </c>
      <c r="AH89" s="54">
        <f t="shared" si="26"/>
        <v>100</v>
      </c>
      <c r="AI89" s="56">
        <f t="shared" si="27"/>
        <v>0</v>
      </c>
      <c r="AJ89" s="56">
        <f t="shared" si="28"/>
      </c>
      <c r="AK89" s="56">
        <f t="shared" si="29"/>
        <v>100</v>
      </c>
      <c r="AL89" s="56">
        <f t="shared" si="30"/>
        <v>0</v>
      </c>
      <c r="AM89" s="56">
        <f t="shared" si="31"/>
        <v>0.7272727272727273</v>
      </c>
    </row>
    <row r="90" spans="1:39" ht="15" customHeight="1">
      <c r="A90" s="70">
        <v>82</v>
      </c>
      <c r="B90" s="72" t="s">
        <v>156</v>
      </c>
      <c r="C90" s="58">
        <v>1</v>
      </c>
      <c r="D90" s="58">
        <v>1</v>
      </c>
      <c r="E90" s="58"/>
      <c r="F90" s="58"/>
      <c r="G90" s="58">
        <v>1</v>
      </c>
      <c r="H90" s="58"/>
      <c r="I90" s="54">
        <f t="shared" si="19"/>
        <v>0.09090909090909091</v>
      </c>
      <c r="J90" s="55">
        <f t="shared" si="20"/>
        <v>2</v>
      </c>
      <c r="K90" s="53">
        <v>2</v>
      </c>
      <c r="L90" s="53"/>
      <c r="M90" s="55">
        <f>K90+L90</f>
        <v>2</v>
      </c>
      <c r="N90" s="53"/>
      <c r="O90" s="53"/>
      <c r="P90" s="53"/>
      <c r="Q90" s="54">
        <f t="shared" si="21"/>
        <v>0.18181818181818182</v>
      </c>
      <c r="R90" s="53"/>
      <c r="S90" s="53"/>
      <c r="T90" s="53"/>
      <c r="U90" s="54">
        <f t="shared" si="22"/>
        <v>0</v>
      </c>
      <c r="V90" s="54">
        <f t="shared" si="32"/>
        <v>0</v>
      </c>
      <c r="W90" s="55">
        <f t="shared" si="33"/>
        <v>1</v>
      </c>
      <c r="X90" s="53"/>
      <c r="Y90" s="54">
        <f>IF((W90=0),"",((X90/W90)*100))</f>
        <v>0</v>
      </c>
      <c r="Z90" s="53"/>
      <c r="AA90" s="54">
        <f>IF((W90=0),"",((Z90/W90)*100))</f>
        <v>0</v>
      </c>
      <c r="AB90" s="53"/>
      <c r="AC90" s="54">
        <f>IF((W90=0),"",((AB90/W90)*100))</f>
        <v>0</v>
      </c>
      <c r="AD90" s="53">
        <v>1</v>
      </c>
      <c r="AE90" s="54">
        <f t="shared" si="23"/>
        <v>100</v>
      </c>
      <c r="AF90" s="54">
        <f t="shared" si="24"/>
        <v>200</v>
      </c>
      <c r="AG90" s="54">
        <f t="shared" si="25"/>
        <v>100</v>
      </c>
      <c r="AH90" s="54">
        <f t="shared" si="26"/>
        <v>100</v>
      </c>
      <c r="AI90" s="56">
        <f t="shared" si="27"/>
        <v>0</v>
      </c>
      <c r="AJ90" s="56">
        <f t="shared" si="28"/>
        <v>100</v>
      </c>
      <c r="AK90" s="56">
        <f t="shared" si="29"/>
      </c>
      <c r="AL90" s="56">
        <f t="shared" si="30"/>
        <v>0</v>
      </c>
      <c r="AM90" s="56">
        <f t="shared" si="31"/>
        <v>0.18181818181818182</v>
      </c>
    </row>
    <row r="91" spans="1:39" ht="15" customHeight="1">
      <c r="A91" s="70">
        <v>83</v>
      </c>
      <c r="B91" s="72" t="s">
        <v>157</v>
      </c>
      <c r="C91" s="58"/>
      <c r="D91" s="58"/>
      <c r="E91" s="58"/>
      <c r="F91" s="58"/>
      <c r="G91" s="58"/>
      <c r="H91" s="58"/>
      <c r="I91" s="54">
        <f t="shared" si="19"/>
      </c>
      <c r="J91" s="55">
        <f t="shared" si="20"/>
        <v>0</v>
      </c>
      <c r="K91" s="53"/>
      <c r="L91" s="53"/>
      <c r="M91" s="55">
        <f>K91+L91</f>
        <v>0</v>
      </c>
      <c r="N91" s="53"/>
      <c r="O91" s="53"/>
      <c r="P91" s="53"/>
      <c r="Q91" s="54">
        <f t="shared" si="21"/>
      </c>
      <c r="R91" s="53"/>
      <c r="S91" s="53"/>
      <c r="T91" s="53"/>
      <c r="U91" s="54">
        <f t="shared" si="22"/>
      </c>
      <c r="V91" s="54">
        <f t="shared" si="32"/>
      </c>
      <c r="W91" s="55">
        <f t="shared" si="33"/>
        <v>0</v>
      </c>
      <c r="X91" s="53"/>
      <c r="Y91" s="54">
        <f>IF((W91=0),"",((X91/W91)*100))</f>
      </c>
      <c r="Z91" s="53"/>
      <c r="AA91" s="54">
        <f>IF((W91=0),"",((Z91/W91)*100))</f>
      </c>
      <c r="AB91" s="53"/>
      <c r="AC91" s="54">
        <f>IF((W91=0),"",((AB91/W91)*100))</f>
      </c>
      <c r="AD91" s="53"/>
      <c r="AE91" s="54">
        <f t="shared" si="23"/>
      </c>
      <c r="AF91" s="54">
        <f t="shared" si="24"/>
      </c>
      <c r="AG91" s="54">
        <f t="shared" si="25"/>
      </c>
      <c r="AH91" s="54">
        <f t="shared" si="26"/>
      </c>
      <c r="AI91" s="56">
        <f t="shared" si="27"/>
      </c>
      <c r="AJ91" s="56">
        <f t="shared" si="28"/>
      </c>
      <c r="AK91" s="56">
        <f t="shared" si="29"/>
      </c>
      <c r="AL91" s="56">
        <f t="shared" si="30"/>
      </c>
      <c r="AM91" s="56">
        <f t="shared" si="31"/>
      </c>
    </row>
    <row r="92" spans="1:39" ht="15" customHeight="1">
      <c r="A92" s="70">
        <v>84</v>
      </c>
      <c r="B92" s="72" t="s">
        <v>158</v>
      </c>
      <c r="C92" s="58"/>
      <c r="D92" s="58"/>
      <c r="E92" s="58"/>
      <c r="F92" s="58"/>
      <c r="G92" s="58"/>
      <c r="H92" s="58"/>
      <c r="I92" s="54">
        <f t="shared" si="19"/>
      </c>
      <c r="J92" s="55">
        <f t="shared" si="20"/>
        <v>0</v>
      </c>
      <c r="K92" s="53"/>
      <c r="L92" s="53"/>
      <c r="M92" s="55">
        <f>K92+L92</f>
        <v>0</v>
      </c>
      <c r="N92" s="53"/>
      <c r="O92" s="53"/>
      <c r="P92" s="53"/>
      <c r="Q92" s="54">
        <f t="shared" si="21"/>
      </c>
      <c r="R92" s="53"/>
      <c r="S92" s="53"/>
      <c r="T92" s="53"/>
      <c r="U92" s="54">
        <f t="shared" si="22"/>
      </c>
      <c r="V92" s="54">
        <f t="shared" si="32"/>
      </c>
      <c r="W92" s="55">
        <f t="shared" si="33"/>
        <v>0</v>
      </c>
      <c r="X92" s="53"/>
      <c r="Y92" s="54">
        <f>IF((W92=0),"",((X92/W92)*100))</f>
      </c>
      <c r="Z92" s="53"/>
      <c r="AA92" s="54">
        <f>IF((W92=0),"",((Z92/W92)*100))</f>
      </c>
      <c r="AB92" s="53"/>
      <c r="AC92" s="54">
        <f>IF((W92=0),"",((AB92/W92)*100))</f>
      </c>
      <c r="AD92" s="53"/>
      <c r="AE92" s="54">
        <f t="shared" si="23"/>
      </c>
      <c r="AF92" s="54">
        <f t="shared" si="24"/>
      </c>
      <c r="AG92" s="54">
        <f t="shared" si="25"/>
      </c>
      <c r="AH92" s="54">
        <f t="shared" si="26"/>
      </c>
      <c r="AI92" s="56">
        <f t="shared" si="27"/>
      </c>
      <c r="AJ92" s="56">
        <f t="shared" si="28"/>
      </c>
      <c r="AK92" s="56">
        <f t="shared" si="29"/>
      </c>
      <c r="AL92" s="56">
        <f t="shared" si="30"/>
      </c>
      <c r="AM92" s="56">
        <f t="shared" si="31"/>
      </c>
    </row>
    <row r="93" spans="1:39" ht="15" customHeight="1">
      <c r="A93" s="70">
        <v>85</v>
      </c>
      <c r="B93" s="72" t="s">
        <v>168</v>
      </c>
      <c r="C93" s="58"/>
      <c r="D93" s="58"/>
      <c r="E93" s="58"/>
      <c r="F93" s="58"/>
      <c r="G93" s="58"/>
      <c r="H93" s="58"/>
      <c r="I93" s="54">
        <f t="shared" si="19"/>
      </c>
      <c r="J93" s="55">
        <f aca="true" t="shared" si="34" ref="J93:J101">D93+G93</f>
        <v>0</v>
      </c>
      <c r="K93" s="53"/>
      <c r="L93" s="53"/>
      <c r="M93" s="55">
        <f aca="true" t="shared" si="35" ref="M93:M101">K93+L93</f>
        <v>0</v>
      </c>
      <c r="N93" s="53"/>
      <c r="O93" s="53"/>
      <c r="P93" s="53"/>
      <c r="Q93" s="54">
        <f t="shared" si="21"/>
      </c>
      <c r="R93" s="53"/>
      <c r="S93" s="53"/>
      <c r="T93" s="53"/>
      <c r="U93" s="54">
        <f aca="true" t="shared" si="36" ref="U93:U101">IF((C93=0),"",(R93/C93))</f>
      </c>
      <c r="V93" s="54">
        <f aca="true" t="shared" si="37" ref="V93:V101">IF((C93=0),"",(S93/C93))</f>
      </c>
      <c r="W93" s="55">
        <f aca="true" t="shared" si="38" ref="W93:W101">X93+Z93+AB93+AD93</f>
        <v>0</v>
      </c>
      <c r="X93" s="53"/>
      <c r="Y93" s="54">
        <f aca="true" t="shared" si="39" ref="Y93:Y101">IF((W93=0),"",((X93/W93)*100))</f>
      </c>
      <c r="Z93" s="53"/>
      <c r="AA93" s="54">
        <f aca="true" t="shared" si="40" ref="AA93:AA101">IF((W93=0),"",((Z93/W93)*100))</f>
      </c>
      <c r="AB93" s="53"/>
      <c r="AC93" s="54">
        <f aca="true" t="shared" si="41" ref="AC93:AC101">IF((W93=0),"",((AB93/W93)*100))</f>
      </c>
      <c r="AD93" s="53"/>
      <c r="AE93" s="54">
        <f aca="true" t="shared" si="42" ref="AE93:AE101">IF((W93=0),"",((AD93/W93)*100))</f>
      </c>
      <c r="AF93" s="54">
        <f aca="true" t="shared" si="43" ref="AF93:AF101">IF((G93=0),"",((M93/G93)*100))</f>
      </c>
      <c r="AG93" s="54">
        <f aca="true" t="shared" si="44" ref="AG93:AG101">IF((J93=0),"",((M93/J93)*100))</f>
      </c>
      <c r="AH93" s="54">
        <f aca="true" t="shared" si="45" ref="AH93:AH101">IF((M93=0),"",((((M93-Z93)-AB93)/M93)*100))</f>
      </c>
      <c r="AI93" s="56">
        <f t="shared" si="27"/>
      </c>
      <c r="AJ93" s="56">
        <f aca="true" t="shared" si="46" ref="AJ93:AJ101">IF((K93=0),"",((K93/M93)*100))</f>
      </c>
      <c r="AK93" s="56">
        <f aca="true" t="shared" si="47" ref="AK93:AK101">IF((L93=0),"",((L93/M93)*100))</f>
      </c>
      <c r="AL93" s="56">
        <f aca="true" t="shared" si="48" ref="AL93:AL101">IF((M93=0),"",((P93/M93)*100))</f>
      </c>
      <c r="AM93" s="56">
        <f t="shared" si="31"/>
      </c>
    </row>
    <row r="94" spans="1:39" ht="15" customHeight="1">
      <c r="A94" s="70">
        <v>86</v>
      </c>
      <c r="B94" s="72" t="s">
        <v>169</v>
      </c>
      <c r="C94" s="58">
        <v>1</v>
      </c>
      <c r="D94" s="58">
        <v>2</v>
      </c>
      <c r="E94" s="58"/>
      <c r="F94" s="58"/>
      <c r="G94" s="58">
        <v>3</v>
      </c>
      <c r="H94" s="58">
        <v>3</v>
      </c>
      <c r="I94" s="54">
        <f t="shared" si="19"/>
        <v>0.2727272727272727</v>
      </c>
      <c r="J94" s="55">
        <f t="shared" si="34"/>
        <v>5</v>
      </c>
      <c r="K94" s="53"/>
      <c r="L94" s="53">
        <v>4</v>
      </c>
      <c r="M94" s="55">
        <f t="shared" si="35"/>
        <v>4</v>
      </c>
      <c r="N94" s="53"/>
      <c r="O94" s="53"/>
      <c r="P94" s="53"/>
      <c r="Q94" s="54">
        <f t="shared" si="21"/>
        <v>0.36363636363636365</v>
      </c>
      <c r="R94" s="53">
        <v>1</v>
      </c>
      <c r="S94" s="53"/>
      <c r="T94" s="53"/>
      <c r="U94" s="54">
        <f t="shared" si="36"/>
        <v>1</v>
      </c>
      <c r="V94" s="54">
        <f t="shared" si="37"/>
        <v>0</v>
      </c>
      <c r="W94" s="55">
        <f t="shared" si="38"/>
        <v>0</v>
      </c>
      <c r="X94" s="53"/>
      <c r="Y94" s="54">
        <f t="shared" si="39"/>
      </c>
      <c r="Z94" s="53"/>
      <c r="AA94" s="54">
        <f t="shared" si="40"/>
      </c>
      <c r="AB94" s="53"/>
      <c r="AC94" s="54">
        <f t="shared" si="41"/>
      </c>
      <c r="AD94" s="53"/>
      <c r="AE94" s="54">
        <f t="shared" si="42"/>
      </c>
      <c r="AF94" s="54">
        <f t="shared" si="43"/>
        <v>133.33333333333331</v>
      </c>
      <c r="AG94" s="54">
        <f t="shared" si="44"/>
        <v>80</v>
      </c>
      <c r="AH94" s="54">
        <f t="shared" si="45"/>
        <v>100</v>
      </c>
      <c r="AI94" s="56">
        <f t="shared" si="27"/>
        <v>4</v>
      </c>
      <c r="AJ94" s="56">
        <f t="shared" si="46"/>
      </c>
      <c r="AK94" s="56">
        <f t="shared" si="47"/>
        <v>100</v>
      </c>
      <c r="AL94" s="56">
        <f t="shared" si="48"/>
        <v>0</v>
      </c>
      <c r="AM94" s="56">
        <f t="shared" si="31"/>
        <v>0.45454545454545453</v>
      </c>
    </row>
    <row r="95" spans="1:39" ht="15" customHeight="1">
      <c r="A95" s="70">
        <v>87</v>
      </c>
      <c r="B95" s="72" t="s">
        <v>186</v>
      </c>
      <c r="C95" s="58"/>
      <c r="D95" s="58"/>
      <c r="E95" s="58"/>
      <c r="F95" s="58"/>
      <c r="G95" s="58"/>
      <c r="H95" s="58"/>
      <c r="I95" s="54">
        <f t="shared" si="19"/>
      </c>
      <c r="J95" s="55">
        <f t="shared" si="34"/>
        <v>0</v>
      </c>
      <c r="K95" s="53"/>
      <c r="L95" s="53"/>
      <c r="M95" s="55">
        <f t="shared" si="35"/>
        <v>0</v>
      </c>
      <c r="N95" s="53"/>
      <c r="O95" s="53"/>
      <c r="P95" s="53"/>
      <c r="Q95" s="54">
        <f t="shared" si="21"/>
      </c>
      <c r="R95" s="53"/>
      <c r="S95" s="53"/>
      <c r="T95" s="53"/>
      <c r="U95" s="54">
        <f t="shared" si="36"/>
      </c>
      <c r="V95" s="54">
        <f t="shared" si="37"/>
      </c>
      <c r="W95" s="55">
        <f t="shared" si="38"/>
        <v>0</v>
      </c>
      <c r="X95" s="53"/>
      <c r="Y95" s="54">
        <f t="shared" si="39"/>
      </c>
      <c r="Z95" s="53"/>
      <c r="AA95" s="54">
        <f t="shared" si="40"/>
      </c>
      <c r="AB95" s="53"/>
      <c r="AC95" s="54">
        <f t="shared" si="41"/>
      </c>
      <c r="AD95" s="53"/>
      <c r="AE95" s="54">
        <f t="shared" si="42"/>
      </c>
      <c r="AF95" s="54">
        <f t="shared" si="43"/>
      </c>
      <c r="AG95" s="54">
        <f t="shared" si="44"/>
      </c>
      <c r="AH95" s="54">
        <f t="shared" si="45"/>
      </c>
      <c r="AI95" s="56">
        <f t="shared" si="27"/>
      </c>
      <c r="AJ95" s="56">
        <f t="shared" si="46"/>
      </c>
      <c r="AK95" s="56">
        <f t="shared" si="47"/>
      </c>
      <c r="AL95" s="56">
        <f t="shared" si="48"/>
      </c>
      <c r="AM95" s="56">
        <f t="shared" si="31"/>
      </c>
    </row>
    <row r="96" spans="1:39" ht="15" customHeight="1">
      <c r="A96" s="70">
        <v>88</v>
      </c>
      <c r="B96" s="72" t="s">
        <v>172</v>
      </c>
      <c r="C96" s="58"/>
      <c r="D96" s="58"/>
      <c r="E96" s="58"/>
      <c r="F96" s="58"/>
      <c r="G96" s="58"/>
      <c r="H96" s="58"/>
      <c r="I96" s="54">
        <f t="shared" si="19"/>
      </c>
      <c r="J96" s="55">
        <f t="shared" si="34"/>
        <v>0</v>
      </c>
      <c r="K96" s="53"/>
      <c r="L96" s="53"/>
      <c r="M96" s="55">
        <f t="shared" si="35"/>
        <v>0</v>
      </c>
      <c r="N96" s="53"/>
      <c r="O96" s="53"/>
      <c r="P96" s="53"/>
      <c r="Q96" s="54">
        <f t="shared" si="21"/>
      </c>
      <c r="R96" s="53"/>
      <c r="S96" s="53"/>
      <c r="T96" s="53"/>
      <c r="U96" s="54">
        <f t="shared" si="36"/>
      </c>
      <c r="V96" s="54">
        <f t="shared" si="37"/>
      </c>
      <c r="W96" s="55">
        <f t="shared" si="38"/>
        <v>0</v>
      </c>
      <c r="X96" s="53"/>
      <c r="Y96" s="54">
        <f t="shared" si="39"/>
      </c>
      <c r="Z96" s="53"/>
      <c r="AA96" s="54">
        <f t="shared" si="40"/>
      </c>
      <c r="AB96" s="53"/>
      <c r="AC96" s="54">
        <f t="shared" si="41"/>
      </c>
      <c r="AD96" s="53"/>
      <c r="AE96" s="54">
        <f t="shared" si="42"/>
      </c>
      <c r="AF96" s="54">
        <f t="shared" si="43"/>
      </c>
      <c r="AG96" s="54">
        <f t="shared" si="44"/>
      </c>
      <c r="AH96" s="54">
        <f t="shared" si="45"/>
      </c>
      <c r="AI96" s="56">
        <f t="shared" si="27"/>
      </c>
      <c r="AJ96" s="56">
        <f t="shared" si="46"/>
      </c>
      <c r="AK96" s="56">
        <f t="shared" si="47"/>
      </c>
      <c r="AL96" s="56">
        <f t="shared" si="48"/>
      </c>
      <c r="AM96" s="56">
        <f t="shared" si="31"/>
      </c>
    </row>
    <row r="97" spans="1:39" ht="15" customHeight="1">
      <c r="A97" s="70">
        <v>89</v>
      </c>
      <c r="B97" s="72" t="s">
        <v>173</v>
      </c>
      <c r="C97" s="58"/>
      <c r="D97" s="58"/>
      <c r="E97" s="58"/>
      <c r="F97" s="58"/>
      <c r="G97" s="58"/>
      <c r="H97" s="58"/>
      <c r="I97" s="54">
        <f t="shared" si="19"/>
      </c>
      <c r="J97" s="55">
        <f t="shared" si="34"/>
        <v>0</v>
      </c>
      <c r="K97" s="53"/>
      <c r="L97" s="53"/>
      <c r="M97" s="55">
        <f t="shared" si="35"/>
        <v>0</v>
      </c>
      <c r="N97" s="53"/>
      <c r="O97" s="53"/>
      <c r="P97" s="53"/>
      <c r="Q97" s="54">
        <f t="shared" si="21"/>
      </c>
      <c r="R97" s="53"/>
      <c r="S97" s="53"/>
      <c r="T97" s="53"/>
      <c r="U97" s="54">
        <f t="shared" si="36"/>
      </c>
      <c r="V97" s="54">
        <f t="shared" si="37"/>
      </c>
      <c r="W97" s="55">
        <f t="shared" si="38"/>
        <v>0</v>
      </c>
      <c r="X97" s="53"/>
      <c r="Y97" s="54">
        <f t="shared" si="39"/>
      </c>
      <c r="Z97" s="53"/>
      <c r="AA97" s="54">
        <f t="shared" si="40"/>
      </c>
      <c r="AB97" s="53"/>
      <c r="AC97" s="54">
        <f t="shared" si="41"/>
      </c>
      <c r="AD97" s="53"/>
      <c r="AE97" s="54">
        <f t="shared" si="42"/>
      </c>
      <c r="AF97" s="54">
        <f t="shared" si="43"/>
      </c>
      <c r="AG97" s="54">
        <f t="shared" si="44"/>
      </c>
      <c r="AH97" s="54">
        <f t="shared" si="45"/>
      </c>
      <c r="AI97" s="56">
        <f t="shared" si="27"/>
      </c>
      <c r="AJ97" s="56">
        <f t="shared" si="46"/>
      </c>
      <c r="AK97" s="56">
        <f t="shared" si="47"/>
      </c>
      <c r="AL97" s="56">
        <f t="shared" si="48"/>
      </c>
      <c r="AM97" s="56">
        <f t="shared" si="31"/>
      </c>
    </row>
    <row r="98" spans="1:39" ht="15" customHeight="1">
      <c r="A98" s="70">
        <v>90</v>
      </c>
      <c r="B98" s="72" t="s">
        <v>174</v>
      </c>
      <c r="C98" s="58"/>
      <c r="D98" s="58"/>
      <c r="E98" s="58"/>
      <c r="F98" s="58"/>
      <c r="G98" s="58"/>
      <c r="H98" s="58"/>
      <c r="I98" s="54">
        <f t="shared" si="19"/>
      </c>
      <c r="J98" s="55">
        <f t="shared" si="34"/>
        <v>0</v>
      </c>
      <c r="K98" s="53"/>
      <c r="L98" s="53"/>
      <c r="M98" s="55">
        <f t="shared" si="35"/>
        <v>0</v>
      </c>
      <c r="N98" s="53"/>
      <c r="O98" s="53"/>
      <c r="P98" s="53"/>
      <c r="Q98" s="54">
        <f t="shared" si="21"/>
      </c>
      <c r="R98" s="53"/>
      <c r="S98" s="53"/>
      <c r="T98" s="53"/>
      <c r="U98" s="54">
        <f t="shared" si="36"/>
      </c>
      <c r="V98" s="54">
        <f t="shared" si="37"/>
      </c>
      <c r="W98" s="55">
        <f t="shared" si="38"/>
        <v>0</v>
      </c>
      <c r="X98" s="53"/>
      <c r="Y98" s="54">
        <f t="shared" si="39"/>
      </c>
      <c r="Z98" s="53"/>
      <c r="AA98" s="54">
        <f t="shared" si="40"/>
      </c>
      <c r="AB98" s="53"/>
      <c r="AC98" s="54">
        <f t="shared" si="41"/>
      </c>
      <c r="AD98" s="53"/>
      <c r="AE98" s="54">
        <f t="shared" si="42"/>
      </c>
      <c r="AF98" s="54">
        <f t="shared" si="43"/>
      </c>
      <c r="AG98" s="54">
        <f t="shared" si="44"/>
      </c>
      <c r="AH98" s="54">
        <f t="shared" si="45"/>
      </c>
      <c r="AI98" s="56">
        <f t="shared" si="27"/>
      </c>
      <c r="AJ98" s="56">
        <f t="shared" si="46"/>
      </c>
      <c r="AK98" s="56">
        <f t="shared" si="47"/>
      </c>
      <c r="AL98" s="56">
        <f t="shared" si="48"/>
      </c>
      <c r="AM98" s="56">
        <f t="shared" si="31"/>
      </c>
    </row>
    <row r="99" spans="1:39" ht="15" customHeight="1">
      <c r="A99" s="70">
        <v>91</v>
      </c>
      <c r="B99" s="72" t="s">
        <v>177</v>
      </c>
      <c r="C99" s="58"/>
      <c r="D99" s="58"/>
      <c r="E99" s="58"/>
      <c r="F99" s="58"/>
      <c r="G99" s="58"/>
      <c r="H99" s="58"/>
      <c r="I99" s="54">
        <f t="shared" si="19"/>
      </c>
      <c r="J99" s="55">
        <f>D99+G99</f>
        <v>0</v>
      </c>
      <c r="K99" s="53"/>
      <c r="L99" s="53"/>
      <c r="M99" s="55">
        <f>K99+L99</f>
        <v>0</v>
      </c>
      <c r="N99" s="53"/>
      <c r="O99" s="53"/>
      <c r="P99" s="53"/>
      <c r="Q99" s="54">
        <f t="shared" si="21"/>
      </c>
      <c r="R99" s="53"/>
      <c r="S99" s="53"/>
      <c r="T99" s="53"/>
      <c r="U99" s="54">
        <f>IF((C99=0),"",(R99/C99))</f>
      </c>
      <c r="V99" s="54">
        <f>IF((C99=0),"",(S99/C99))</f>
      </c>
      <c r="W99" s="55">
        <f>X99+Z99+AB99+AD99</f>
        <v>0</v>
      </c>
      <c r="X99" s="53"/>
      <c r="Y99" s="54">
        <f>IF((W99=0),"",((X99/W99)*100))</f>
      </c>
      <c r="Z99" s="53"/>
      <c r="AA99" s="54">
        <f>IF((W99=0),"",((Z99/W99)*100))</f>
      </c>
      <c r="AB99" s="53"/>
      <c r="AC99" s="54">
        <f>IF((W99=0),"",((AB99/W99)*100))</f>
      </c>
      <c r="AD99" s="53"/>
      <c r="AE99" s="54">
        <f>IF((W99=0),"",((AD99/W99)*100))</f>
      </c>
      <c r="AF99" s="54">
        <f>IF((G99=0),"",((M99/G99)*100))</f>
      </c>
      <c r="AG99" s="54">
        <f>IF((J99=0),"",((M99/J99)*100))</f>
      </c>
      <c r="AH99" s="54">
        <f>IF((M99=0),"",((((M99-Z99)-AB99)/M99)*100))</f>
      </c>
      <c r="AI99" s="56">
        <f t="shared" si="27"/>
      </c>
      <c r="AJ99" s="56">
        <f>IF((K99=0),"",((K99/M99)*100))</f>
      </c>
      <c r="AK99" s="56">
        <f>IF((L99=0),"",((L99/M99)*100))</f>
      </c>
      <c r="AL99" s="56">
        <f>IF((M99=0),"",((P99/M99)*100))</f>
      </c>
      <c r="AM99" s="56">
        <f t="shared" si="31"/>
      </c>
    </row>
    <row r="100" spans="1:39" ht="15" customHeight="1">
      <c r="A100" s="70">
        <v>92</v>
      </c>
      <c r="B100" s="72" t="s">
        <v>175</v>
      </c>
      <c r="C100" s="58"/>
      <c r="D100" s="58"/>
      <c r="E100" s="58"/>
      <c r="F100" s="58"/>
      <c r="G100" s="58"/>
      <c r="H100" s="58"/>
      <c r="I100" s="54">
        <f t="shared" si="19"/>
      </c>
      <c r="J100" s="55">
        <f t="shared" si="34"/>
        <v>0</v>
      </c>
      <c r="K100" s="53"/>
      <c r="L100" s="53"/>
      <c r="M100" s="55">
        <f t="shared" si="35"/>
        <v>0</v>
      </c>
      <c r="N100" s="53"/>
      <c r="O100" s="53"/>
      <c r="P100" s="53"/>
      <c r="Q100" s="54">
        <f t="shared" si="21"/>
      </c>
      <c r="R100" s="53"/>
      <c r="S100" s="53"/>
      <c r="T100" s="53"/>
      <c r="U100" s="54">
        <f t="shared" si="36"/>
      </c>
      <c r="V100" s="54">
        <f t="shared" si="37"/>
      </c>
      <c r="W100" s="55">
        <f t="shared" si="38"/>
        <v>0</v>
      </c>
      <c r="X100" s="53"/>
      <c r="Y100" s="54">
        <f t="shared" si="39"/>
      </c>
      <c r="Z100" s="53"/>
      <c r="AA100" s="54">
        <f t="shared" si="40"/>
      </c>
      <c r="AB100" s="53"/>
      <c r="AC100" s="54">
        <f t="shared" si="41"/>
      </c>
      <c r="AD100" s="53"/>
      <c r="AE100" s="54">
        <f t="shared" si="42"/>
      </c>
      <c r="AF100" s="54">
        <f t="shared" si="43"/>
      </c>
      <c r="AG100" s="54">
        <f t="shared" si="44"/>
      </c>
      <c r="AH100" s="54">
        <f t="shared" si="45"/>
      </c>
      <c r="AI100" s="56">
        <f t="shared" si="27"/>
      </c>
      <c r="AJ100" s="56">
        <f t="shared" si="46"/>
      </c>
      <c r="AK100" s="56">
        <f t="shared" si="47"/>
      </c>
      <c r="AL100" s="56">
        <f t="shared" si="48"/>
      </c>
      <c r="AM100" s="56">
        <f t="shared" si="31"/>
      </c>
    </row>
    <row r="101" spans="1:39" ht="15" customHeight="1">
      <c r="A101" s="70">
        <v>93</v>
      </c>
      <c r="B101" s="72" t="s">
        <v>176</v>
      </c>
      <c r="C101" s="58"/>
      <c r="D101" s="58"/>
      <c r="E101" s="58"/>
      <c r="F101" s="58"/>
      <c r="G101" s="58"/>
      <c r="H101" s="58"/>
      <c r="I101" s="54">
        <f t="shared" si="19"/>
      </c>
      <c r="J101" s="55">
        <f t="shared" si="34"/>
        <v>0</v>
      </c>
      <c r="K101" s="53"/>
      <c r="L101" s="53"/>
      <c r="M101" s="55">
        <f t="shared" si="35"/>
        <v>0</v>
      </c>
      <c r="N101" s="53"/>
      <c r="O101" s="53"/>
      <c r="P101" s="53"/>
      <c r="Q101" s="54">
        <f t="shared" si="21"/>
      </c>
      <c r="R101" s="53"/>
      <c r="S101" s="53"/>
      <c r="T101" s="53"/>
      <c r="U101" s="54">
        <f t="shared" si="36"/>
      </c>
      <c r="V101" s="54">
        <f t="shared" si="37"/>
      </c>
      <c r="W101" s="55">
        <f t="shared" si="38"/>
        <v>0</v>
      </c>
      <c r="X101" s="53"/>
      <c r="Y101" s="54">
        <f t="shared" si="39"/>
      </c>
      <c r="Z101" s="53"/>
      <c r="AA101" s="54">
        <f t="shared" si="40"/>
      </c>
      <c r="AB101" s="53"/>
      <c r="AC101" s="54">
        <f t="shared" si="41"/>
      </c>
      <c r="AD101" s="53"/>
      <c r="AE101" s="54">
        <f t="shared" si="42"/>
      </c>
      <c r="AF101" s="54">
        <f t="shared" si="43"/>
      </c>
      <c r="AG101" s="54">
        <f t="shared" si="44"/>
      </c>
      <c r="AH101" s="54">
        <f t="shared" si="45"/>
      </c>
      <c r="AI101" s="56">
        <f t="shared" si="27"/>
      </c>
      <c r="AJ101" s="56">
        <f t="shared" si="46"/>
      </c>
      <c r="AK101" s="56">
        <f t="shared" si="47"/>
      </c>
      <c r="AL101" s="56">
        <f t="shared" si="48"/>
      </c>
      <c r="AM101" s="56">
        <f t="shared" si="31"/>
      </c>
    </row>
    <row r="102" spans="1:39" ht="15" customHeight="1">
      <c r="A102" s="70">
        <v>94</v>
      </c>
      <c r="B102" s="72" t="s">
        <v>187</v>
      </c>
      <c r="C102" s="58"/>
      <c r="D102" s="58"/>
      <c r="E102" s="58"/>
      <c r="F102" s="58"/>
      <c r="G102" s="58"/>
      <c r="H102" s="58"/>
      <c r="I102" s="54">
        <f t="shared" si="19"/>
      </c>
      <c r="J102" s="55">
        <f>D102+G102</f>
        <v>0</v>
      </c>
      <c r="K102" s="53"/>
      <c r="L102" s="53"/>
      <c r="M102" s="55">
        <f aca="true" t="shared" si="49" ref="M102:M110">K102+L102</f>
        <v>0</v>
      </c>
      <c r="N102" s="53"/>
      <c r="O102" s="53"/>
      <c r="P102" s="53"/>
      <c r="Q102" s="54">
        <f t="shared" si="21"/>
      </c>
      <c r="R102" s="53"/>
      <c r="S102" s="53"/>
      <c r="T102" s="53"/>
      <c r="U102" s="54">
        <f>IF((C102=0),"",(R102/C102))</f>
      </c>
      <c r="V102" s="54">
        <f>IF((C102=0),"",(S102/C102))</f>
      </c>
      <c r="W102" s="55">
        <f>X102+Z102+AB102+AD102</f>
        <v>0</v>
      </c>
      <c r="X102" s="53"/>
      <c r="Y102" s="54">
        <f aca="true" t="shared" si="50" ref="Y102:Y110">IF((W102=0),"",((X102/W102)*100))</f>
      </c>
      <c r="Z102" s="53"/>
      <c r="AA102" s="54">
        <f aca="true" t="shared" si="51" ref="AA102:AA110">IF((W102=0),"",((Z102/W102)*100))</f>
      </c>
      <c r="AB102" s="53"/>
      <c r="AC102" s="54">
        <f aca="true" t="shared" si="52" ref="AC102:AC110">IF((W102=0),"",((AB102/W102)*100))</f>
      </c>
      <c r="AD102" s="53"/>
      <c r="AE102" s="54">
        <f>IF((W102=0),"",((AD102/W102)*100))</f>
      </c>
      <c r="AF102" s="54">
        <f>IF((G102=0),"",((M102/G102)*100))</f>
      </c>
      <c r="AG102" s="54">
        <f>IF((J102=0),"",((M102/J102)*100))</f>
      </c>
      <c r="AH102" s="54">
        <f>IF((M102=0),"",((((M102-Z102)-AB102)/M102)*100))</f>
      </c>
      <c r="AI102" s="56">
        <f t="shared" si="27"/>
      </c>
      <c r="AJ102" s="56">
        <f>IF((K102=0),"",((K102/M102)*100))</f>
      </c>
      <c r="AK102" s="56">
        <f>IF((L102=0),"",((L102/M102)*100))</f>
      </c>
      <c r="AL102" s="56">
        <f>IF((M102=0),"",((P102/M102)*100))</f>
      </c>
      <c r="AM102" s="56">
        <f t="shared" si="31"/>
      </c>
    </row>
    <row r="103" spans="1:39" ht="15" customHeight="1">
      <c r="A103" s="70">
        <v>95</v>
      </c>
      <c r="B103" s="72" t="s">
        <v>179</v>
      </c>
      <c r="C103" s="58"/>
      <c r="D103" s="58"/>
      <c r="E103" s="58"/>
      <c r="F103" s="58"/>
      <c r="G103" s="58"/>
      <c r="H103" s="58"/>
      <c r="I103" s="54">
        <f t="shared" si="19"/>
      </c>
      <c r="J103" s="55">
        <f>D103+G103</f>
        <v>0</v>
      </c>
      <c r="K103" s="53"/>
      <c r="L103" s="53"/>
      <c r="M103" s="55">
        <f t="shared" si="49"/>
        <v>0</v>
      </c>
      <c r="N103" s="53"/>
      <c r="O103" s="53"/>
      <c r="P103" s="53"/>
      <c r="Q103" s="54">
        <f t="shared" si="21"/>
      </c>
      <c r="R103" s="53"/>
      <c r="S103" s="53"/>
      <c r="T103" s="53"/>
      <c r="U103" s="54">
        <f>IF((C103=0),"",(R103/C103))</f>
      </c>
      <c r="V103" s="54">
        <f>IF((C103=0),"",(S103/C103))</f>
      </c>
      <c r="W103" s="55">
        <f>X103+Z103+AB103+AD103</f>
        <v>0</v>
      </c>
      <c r="X103" s="53"/>
      <c r="Y103" s="54">
        <f t="shared" si="50"/>
      </c>
      <c r="Z103" s="53"/>
      <c r="AA103" s="54">
        <f t="shared" si="51"/>
      </c>
      <c r="AB103" s="53"/>
      <c r="AC103" s="54">
        <f t="shared" si="52"/>
      </c>
      <c r="AD103" s="53"/>
      <c r="AE103" s="54">
        <f>IF((W103=0),"",((AD103/W103)*100))</f>
      </c>
      <c r="AF103" s="54">
        <f>IF((G103=0),"",((M103/G103)*100))</f>
      </c>
      <c r="AG103" s="54">
        <f>IF((J103=0),"",((M103/J103)*100))</f>
      </c>
      <c r="AH103" s="54">
        <f>IF((M103=0),"",((((M103-Z103)-AB103)/M103)*100))</f>
      </c>
      <c r="AI103" s="56">
        <f t="shared" si="27"/>
      </c>
      <c r="AJ103" s="56">
        <f>IF((K103=0),"",((K103/M103)*100))</f>
      </c>
      <c r="AK103" s="56">
        <f>IF((L103=0),"",((L103/M103)*100))</f>
      </c>
      <c r="AL103" s="56">
        <f>IF((M103=0),"",((P103/M103)*100))</f>
      </c>
      <c r="AM103" s="56">
        <f t="shared" si="31"/>
      </c>
    </row>
    <row r="104" spans="1:39" ht="15" customHeight="1">
      <c r="A104" s="70">
        <v>96</v>
      </c>
      <c r="B104" s="72" t="s">
        <v>180</v>
      </c>
      <c r="C104" s="58"/>
      <c r="D104" s="58"/>
      <c r="E104" s="58"/>
      <c r="F104" s="58"/>
      <c r="G104" s="58"/>
      <c r="H104" s="58"/>
      <c r="I104" s="54">
        <f t="shared" si="19"/>
      </c>
      <c r="J104" s="55">
        <f>D104+G104</f>
        <v>0</v>
      </c>
      <c r="K104" s="53"/>
      <c r="L104" s="53"/>
      <c r="M104" s="55">
        <f t="shared" si="49"/>
        <v>0</v>
      </c>
      <c r="N104" s="53"/>
      <c r="O104" s="53"/>
      <c r="P104" s="53"/>
      <c r="Q104" s="54">
        <f t="shared" si="21"/>
      </c>
      <c r="R104" s="53"/>
      <c r="S104" s="53"/>
      <c r="T104" s="53"/>
      <c r="U104" s="54">
        <f>IF((C104=0),"",(R104/C104))</f>
      </c>
      <c r="V104" s="54">
        <f>IF((C104=0),"",(S104/C104))</f>
      </c>
      <c r="W104" s="55">
        <f>X104+Z104+AB104+AD104</f>
        <v>0</v>
      </c>
      <c r="X104" s="53"/>
      <c r="Y104" s="54">
        <f t="shared" si="50"/>
      </c>
      <c r="Z104" s="53"/>
      <c r="AA104" s="54">
        <f t="shared" si="51"/>
      </c>
      <c r="AB104" s="53"/>
      <c r="AC104" s="54">
        <f t="shared" si="52"/>
      </c>
      <c r="AD104" s="53"/>
      <c r="AE104" s="54">
        <f>IF((W104=0),"",((AD104/W104)*100))</f>
      </c>
      <c r="AF104" s="54">
        <f>IF((G104=0),"",((M104/G104)*100))</f>
      </c>
      <c r="AG104" s="54">
        <f>IF((J104=0),"",((M104/J104)*100))</f>
      </c>
      <c r="AH104" s="54">
        <f>IF((M104=0),"",((((M104-Z104)-AB104)/M104)*100))</f>
      </c>
      <c r="AI104" s="56">
        <f t="shared" si="27"/>
      </c>
      <c r="AJ104" s="56">
        <f>IF((K104=0),"",((K104/M104)*100))</f>
      </c>
      <c r="AK104" s="56">
        <f>IF((L104=0),"",((L104/M104)*100))</f>
      </c>
      <c r="AL104" s="56">
        <f>IF((M104=0),"",((P104/M104)*100))</f>
      </c>
      <c r="AM104" s="56">
        <f t="shared" si="31"/>
      </c>
    </row>
    <row r="105" spans="1:39" ht="15" customHeight="1">
      <c r="A105" s="70">
        <v>97</v>
      </c>
      <c r="B105" s="72" t="s">
        <v>243</v>
      </c>
      <c r="C105" s="58"/>
      <c r="D105" s="58"/>
      <c r="E105" s="58"/>
      <c r="F105" s="58"/>
      <c r="G105" s="58"/>
      <c r="H105" s="58"/>
      <c r="I105" s="54">
        <f t="shared" si="19"/>
      </c>
      <c r="J105" s="55">
        <f>D105+G105</f>
        <v>0</v>
      </c>
      <c r="K105" s="53"/>
      <c r="L105" s="53"/>
      <c r="M105" s="55">
        <f>K105+L105</f>
        <v>0</v>
      </c>
      <c r="N105" s="53"/>
      <c r="O105" s="53"/>
      <c r="P105" s="53"/>
      <c r="Q105" s="54">
        <f t="shared" si="21"/>
      </c>
      <c r="R105" s="53"/>
      <c r="S105" s="53"/>
      <c r="T105" s="53"/>
      <c r="U105" s="54">
        <f>IF((C105=0),"",(R105/C105))</f>
      </c>
      <c r="V105" s="54">
        <f>IF((C105=0),"",(S105/C105))</f>
      </c>
      <c r="W105" s="55">
        <f>X105+Z105+AB105+AD105</f>
        <v>0</v>
      </c>
      <c r="X105" s="53"/>
      <c r="Y105" s="54">
        <f>IF((W105=0),"",((X105/W105)*100))</f>
      </c>
      <c r="Z105" s="53"/>
      <c r="AA105" s="54">
        <f>IF((W105=0),"",((Z105/W105)*100))</f>
      </c>
      <c r="AB105" s="53"/>
      <c r="AC105" s="54">
        <f>IF((W105=0),"",((AB105/W105)*100))</f>
      </c>
      <c r="AD105" s="53"/>
      <c r="AE105" s="54">
        <f>IF((W105=0),"",((AD105/W105)*100))</f>
      </c>
      <c r="AF105" s="54">
        <f>IF((G105=0),"",((M105/G105)*100))</f>
      </c>
      <c r="AG105" s="54">
        <f>IF((J105=0),"",((M105/J105)*100))</f>
      </c>
      <c r="AH105" s="54">
        <f>IF((M105=0),"",((((M105-Z105)-AB105)/M105)*100))</f>
      </c>
      <c r="AI105" s="56">
        <f t="shared" si="27"/>
      </c>
      <c r="AJ105" s="56">
        <f>IF((K105=0),"",((K105/M105)*100))</f>
      </c>
      <c r="AK105" s="56">
        <f>IF((L105=0),"",((L105/M105)*100))</f>
      </c>
      <c r="AL105" s="56">
        <f>IF((M105=0),"",((P105/M105)*100))</f>
      </c>
      <c r="AM105" s="56">
        <f t="shared" si="31"/>
      </c>
    </row>
    <row r="106" spans="1:39" ht="15" customHeight="1">
      <c r="A106" s="70">
        <v>98</v>
      </c>
      <c r="B106" s="72" t="s">
        <v>244</v>
      </c>
      <c r="C106" s="58"/>
      <c r="D106" s="58"/>
      <c r="E106" s="58"/>
      <c r="F106" s="58"/>
      <c r="G106" s="58"/>
      <c r="H106" s="58"/>
      <c r="I106" s="54">
        <f t="shared" si="19"/>
      </c>
      <c r="J106" s="55">
        <f>D106+G106</f>
        <v>0</v>
      </c>
      <c r="K106" s="53"/>
      <c r="L106" s="53"/>
      <c r="M106" s="55">
        <f>K106+L106</f>
        <v>0</v>
      </c>
      <c r="N106" s="53"/>
      <c r="O106" s="53"/>
      <c r="P106" s="53"/>
      <c r="Q106" s="54">
        <f t="shared" si="21"/>
      </c>
      <c r="R106" s="53"/>
      <c r="S106" s="53"/>
      <c r="T106" s="53"/>
      <c r="U106" s="54">
        <f>IF((C106=0),"",(R106/C106))</f>
      </c>
      <c r="V106" s="54">
        <f>IF((C106=0),"",(S106/C106))</f>
      </c>
      <c r="W106" s="55">
        <f>X106+Z106+AB106+AD106</f>
        <v>0</v>
      </c>
      <c r="X106" s="53"/>
      <c r="Y106" s="54">
        <f>IF((W106=0),"",((X106/W106)*100))</f>
      </c>
      <c r="Z106" s="53"/>
      <c r="AA106" s="54">
        <f>IF((W106=0),"",((Z106/W106)*100))</f>
      </c>
      <c r="AB106" s="53"/>
      <c r="AC106" s="54">
        <f>IF((W106=0),"",((AB106/W106)*100))</f>
      </c>
      <c r="AD106" s="53"/>
      <c r="AE106" s="54">
        <f>IF((W106=0),"",((AD106/W106)*100))</f>
      </c>
      <c r="AF106" s="54">
        <f>IF((G106=0),"",((M106/G106)*100))</f>
      </c>
      <c r="AG106" s="54">
        <f>IF((J106=0),"",((M106/J106)*100))</f>
      </c>
      <c r="AH106" s="54">
        <f>IF((M106=0),"",((((M106-Z106)-AB106)/M106)*100))</f>
      </c>
      <c r="AI106" s="56">
        <f t="shared" si="27"/>
      </c>
      <c r="AJ106" s="56">
        <f>IF((K106=0),"",((K106/M106)*100))</f>
      </c>
      <c r="AK106" s="56">
        <f>IF((L106=0),"",((L106/M106)*100))</f>
      </c>
      <c r="AL106" s="56">
        <f>IF((M106=0),"",((P106/M106)*100))</f>
      </c>
      <c r="AM106" s="56">
        <f t="shared" si="31"/>
      </c>
    </row>
    <row r="107" spans="1:39" ht="15" customHeight="1">
      <c r="A107" s="70">
        <v>99</v>
      </c>
      <c r="B107" s="72" t="s">
        <v>181</v>
      </c>
      <c r="C107" s="58"/>
      <c r="D107" s="58"/>
      <c r="E107" s="58"/>
      <c r="F107" s="58"/>
      <c r="G107" s="58"/>
      <c r="H107" s="58"/>
      <c r="I107" s="54">
        <f t="shared" si="19"/>
      </c>
      <c r="J107" s="55">
        <f aca="true" t="shared" si="53" ref="J107:J115">D107+G107</f>
        <v>0</v>
      </c>
      <c r="K107" s="53"/>
      <c r="L107" s="53"/>
      <c r="M107" s="55">
        <f t="shared" si="49"/>
        <v>0</v>
      </c>
      <c r="N107" s="53"/>
      <c r="O107" s="53"/>
      <c r="P107" s="53"/>
      <c r="Q107" s="54">
        <f t="shared" si="21"/>
      </c>
      <c r="R107" s="53"/>
      <c r="S107" s="53"/>
      <c r="T107" s="53"/>
      <c r="U107" s="54">
        <f aca="true" t="shared" si="54" ref="U107:U115">IF((C107=0),"",(R107/C107))</f>
      </c>
      <c r="V107" s="54">
        <f aca="true" t="shared" si="55" ref="V107:V115">IF((C107=0),"",(S107/C107))</f>
      </c>
      <c r="W107" s="55">
        <f aca="true" t="shared" si="56" ref="W107:W115">X107+Z107+AB107+AD107</f>
        <v>0</v>
      </c>
      <c r="X107" s="53"/>
      <c r="Y107" s="54">
        <f t="shared" si="50"/>
      </c>
      <c r="Z107" s="53"/>
      <c r="AA107" s="54">
        <f t="shared" si="51"/>
      </c>
      <c r="AB107" s="53"/>
      <c r="AC107" s="54">
        <f t="shared" si="52"/>
      </c>
      <c r="AD107" s="53"/>
      <c r="AE107" s="54">
        <f aca="true" t="shared" si="57" ref="AE107:AE115">IF((W107=0),"",((AD107/W107)*100))</f>
      </c>
      <c r="AF107" s="54">
        <f aca="true" t="shared" si="58" ref="AF107:AF115">IF((G107=0),"",((M107/G107)*100))</f>
      </c>
      <c r="AG107" s="54">
        <f aca="true" t="shared" si="59" ref="AG107:AG115">IF((J107=0),"",((M107/J107)*100))</f>
      </c>
      <c r="AH107" s="54">
        <f aca="true" t="shared" si="60" ref="AH107:AH115">IF((M107=0),"",((((M107-Z107)-AB107)/M107)*100))</f>
      </c>
      <c r="AI107" s="56">
        <f t="shared" si="27"/>
      </c>
      <c r="AJ107" s="56">
        <f aca="true" t="shared" si="61" ref="AJ107:AJ120">IF((K107=0),"",((K107/M107)*100))</f>
      </c>
      <c r="AK107" s="56">
        <f aca="true" t="shared" si="62" ref="AK107:AK120">IF((L107=0),"",((L107/M107)*100))</f>
      </c>
      <c r="AL107" s="56">
        <f aca="true" t="shared" si="63" ref="AL107:AL120">IF((M107=0),"",((P107/M107)*100))</f>
      </c>
      <c r="AM107" s="56">
        <f t="shared" si="31"/>
      </c>
    </row>
    <row r="108" spans="1:39" ht="15" customHeight="1">
      <c r="A108" s="70">
        <v>100</v>
      </c>
      <c r="B108" s="72" t="s">
        <v>182</v>
      </c>
      <c r="C108" s="58"/>
      <c r="D108" s="58"/>
      <c r="E108" s="58"/>
      <c r="F108" s="58"/>
      <c r="G108" s="58"/>
      <c r="H108" s="58"/>
      <c r="I108" s="54">
        <f t="shared" si="19"/>
      </c>
      <c r="J108" s="55">
        <f t="shared" si="53"/>
        <v>0</v>
      </c>
      <c r="K108" s="53"/>
      <c r="L108" s="53"/>
      <c r="M108" s="55">
        <f t="shared" si="49"/>
        <v>0</v>
      </c>
      <c r="N108" s="53"/>
      <c r="O108" s="53"/>
      <c r="P108" s="53"/>
      <c r="Q108" s="54">
        <f t="shared" si="21"/>
      </c>
      <c r="R108" s="53"/>
      <c r="S108" s="53"/>
      <c r="T108" s="53"/>
      <c r="U108" s="54">
        <f t="shared" si="54"/>
      </c>
      <c r="V108" s="54">
        <f t="shared" si="55"/>
      </c>
      <c r="W108" s="55">
        <f t="shared" si="56"/>
        <v>0</v>
      </c>
      <c r="X108" s="53"/>
      <c r="Y108" s="54">
        <f t="shared" si="50"/>
      </c>
      <c r="Z108" s="53"/>
      <c r="AA108" s="54">
        <f t="shared" si="51"/>
      </c>
      <c r="AB108" s="53"/>
      <c r="AC108" s="54">
        <f t="shared" si="52"/>
      </c>
      <c r="AD108" s="53"/>
      <c r="AE108" s="54">
        <f t="shared" si="57"/>
      </c>
      <c r="AF108" s="54">
        <f t="shared" si="58"/>
      </c>
      <c r="AG108" s="54">
        <f t="shared" si="59"/>
      </c>
      <c r="AH108" s="54">
        <f t="shared" si="60"/>
      </c>
      <c r="AI108" s="56">
        <f t="shared" si="27"/>
      </c>
      <c r="AJ108" s="56">
        <f t="shared" si="61"/>
      </c>
      <c r="AK108" s="56">
        <f t="shared" si="62"/>
      </c>
      <c r="AL108" s="56">
        <f t="shared" si="63"/>
      </c>
      <c r="AM108" s="56">
        <f t="shared" si="31"/>
      </c>
    </row>
    <row r="109" spans="1:39" ht="15" customHeight="1">
      <c r="A109" s="70">
        <v>101</v>
      </c>
      <c r="B109" s="72" t="s">
        <v>183</v>
      </c>
      <c r="C109" s="58"/>
      <c r="D109" s="58"/>
      <c r="E109" s="58"/>
      <c r="F109" s="58"/>
      <c r="G109" s="58"/>
      <c r="H109" s="58"/>
      <c r="I109" s="54">
        <f t="shared" si="19"/>
      </c>
      <c r="J109" s="55">
        <f t="shared" si="53"/>
        <v>0</v>
      </c>
      <c r="K109" s="53"/>
      <c r="L109" s="53"/>
      <c r="M109" s="55">
        <f t="shared" si="49"/>
        <v>0</v>
      </c>
      <c r="N109" s="53"/>
      <c r="O109" s="53"/>
      <c r="P109" s="53"/>
      <c r="Q109" s="54">
        <f t="shared" si="21"/>
      </c>
      <c r="R109" s="53"/>
      <c r="S109" s="53"/>
      <c r="T109" s="53"/>
      <c r="U109" s="54">
        <f t="shared" si="54"/>
      </c>
      <c r="V109" s="54">
        <f t="shared" si="55"/>
      </c>
      <c r="W109" s="55">
        <f t="shared" si="56"/>
        <v>0</v>
      </c>
      <c r="X109" s="53"/>
      <c r="Y109" s="54">
        <f t="shared" si="50"/>
      </c>
      <c r="Z109" s="53"/>
      <c r="AA109" s="54">
        <f t="shared" si="51"/>
      </c>
      <c r="AB109" s="53"/>
      <c r="AC109" s="54">
        <f t="shared" si="52"/>
      </c>
      <c r="AD109" s="53"/>
      <c r="AE109" s="54">
        <f t="shared" si="57"/>
      </c>
      <c r="AF109" s="54">
        <f t="shared" si="58"/>
      </c>
      <c r="AG109" s="54">
        <f t="shared" si="59"/>
      </c>
      <c r="AH109" s="54">
        <f t="shared" si="60"/>
      </c>
      <c r="AI109" s="56">
        <f t="shared" si="27"/>
      </c>
      <c r="AJ109" s="56">
        <f t="shared" si="61"/>
      </c>
      <c r="AK109" s="56">
        <f t="shared" si="62"/>
      </c>
      <c r="AL109" s="56">
        <f t="shared" si="63"/>
      </c>
      <c r="AM109" s="56">
        <f t="shared" si="31"/>
      </c>
    </row>
    <row r="110" spans="1:39" ht="15" customHeight="1">
      <c r="A110" s="70">
        <v>102</v>
      </c>
      <c r="B110" s="72" t="s">
        <v>184</v>
      </c>
      <c r="C110" s="58"/>
      <c r="D110" s="58"/>
      <c r="E110" s="58"/>
      <c r="F110" s="58"/>
      <c r="G110" s="58"/>
      <c r="H110" s="58"/>
      <c r="I110" s="54">
        <f t="shared" si="19"/>
      </c>
      <c r="J110" s="55">
        <f t="shared" si="53"/>
        <v>0</v>
      </c>
      <c r="K110" s="53"/>
      <c r="L110" s="53"/>
      <c r="M110" s="55">
        <f t="shared" si="49"/>
        <v>0</v>
      </c>
      <c r="N110" s="53"/>
      <c r="O110" s="53"/>
      <c r="P110" s="53"/>
      <c r="Q110" s="54">
        <f t="shared" si="21"/>
      </c>
      <c r="R110" s="53"/>
      <c r="S110" s="53"/>
      <c r="T110" s="53"/>
      <c r="U110" s="54">
        <f t="shared" si="54"/>
      </c>
      <c r="V110" s="54">
        <f t="shared" si="55"/>
      </c>
      <c r="W110" s="55">
        <f t="shared" si="56"/>
        <v>0</v>
      </c>
      <c r="X110" s="53"/>
      <c r="Y110" s="54">
        <f t="shared" si="50"/>
      </c>
      <c r="Z110" s="53"/>
      <c r="AA110" s="54">
        <f t="shared" si="51"/>
      </c>
      <c r="AB110" s="53"/>
      <c r="AC110" s="54">
        <f t="shared" si="52"/>
      </c>
      <c r="AD110" s="53"/>
      <c r="AE110" s="54">
        <f t="shared" si="57"/>
      </c>
      <c r="AF110" s="54">
        <f t="shared" si="58"/>
      </c>
      <c r="AG110" s="54">
        <f t="shared" si="59"/>
      </c>
      <c r="AH110" s="54">
        <f t="shared" si="60"/>
      </c>
      <c r="AI110" s="56">
        <f t="shared" si="27"/>
      </c>
      <c r="AJ110" s="56">
        <f t="shared" si="61"/>
      </c>
      <c r="AK110" s="67">
        <f t="shared" si="62"/>
      </c>
      <c r="AL110" s="67">
        <f t="shared" si="63"/>
      </c>
      <c r="AM110" s="56">
        <f t="shared" si="31"/>
      </c>
    </row>
    <row r="111" spans="1:39" ht="15" customHeight="1">
      <c r="A111" s="70">
        <v>103</v>
      </c>
      <c r="B111" s="72" t="s">
        <v>192</v>
      </c>
      <c r="C111" s="58">
        <v>2</v>
      </c>
      <c r="D111" s="58">
        <v>10</v>
      </c>
      <c r="E111" s="58"/>
      <c r="F111" s="58">
        <v>1</v>
      </c>
      <c r="G111" s="58">
        <v>172</v>
      </c>
      <c r="H111" s="58">
        <v>172</v>
      </c>
      <c r="I111" s="54">
        <f t="shared" si="19"/>
        <v>7.818181818181818</v>
      </c>
      <c r="J111" s="55">
        <f t="shared" si="53"/>
        <v>182</v>
      </c>
      <c r="K111" s="53">
        <v>120</v>
      </c>
      <c r="L111" s="53">
        <v>37</v>
      </c>
      <c r="M111" s="55">
        <f aca="true" t="shared" si="64" ref="M111:M120">K111+L111</f>
        <v>157</v>
      </c>
      <c r="N111" s="53"/>
      <c r="O111" s="53"/>
      <c r="P111" s="53">
        <v>9</v>
      </c>
      <c r="Q111" s="54">
        <f t="shared" si="21"/>
        <v>7.136363636363637</v>
      </c>
      <c r="R111" s="53">
        <v>25</v>
      </c>
      <c r="S111" s="53"/>
      <c r="T111" s="53">
        <v>4</v>
      </c>
      <c r="U111" s="54">
        <f t="shared" si="54"/>
        <v>12.5</v>
      </c>
      <c r="V111" s="54">
        <f t="shared" si="55"/>
        <v>0</v>
      </c>
      <c r="W111" s="55">
        <f t="shared" si="56"/>
        <v>0</v>
      </c>
      <c r="X111" s="53"/>
      <c r="Y111" s="54">
        <f aca="true" t="shared" si="65" ref="Y111:Y120">IF((W111=0),"",((X111/W111)*100))</f>
      </c>
      <c r="Z111" s="53"/>
      <c r="AA111" s="54">
        <f aca="true" t="shared" si="66" ref="AA111:AA120">IF((W111=0),"",((Z111/W111)*100))</f>
      </c>
      <c r="AB111" s="53"/>
      <c r="AC111" s="54">
        <f aca="true" t="shared" si="67" ref="AC111:AC120">IF((W111=0),"",((AB111/W111)*100))</f>
      </c>
      <c r="AD111" s="53"/>
      <c r="AE111" s="54">
        <f t="shared" si="57"/>
      </c>
      <c r="AF111" s="54">
        <f t="shared" si="58"/>
        <v>91.27906976744185</v>
      </c>
      <c r="AG111" s="54">
        <f t="shared" si="59"/>
        <v>86.26373626373626</v>
      </c>
      <c r="AH111" s="54">
        <f t="shared" si="60"/>
        <v>100</v>
      </c>
      <c r="AI111" s="56">
        <f t="shared" si="27"/>
        <v>1.744186046511628</v>
      </c>
      <c r="AJ111" s="56">
        <f t="shared" si="61"/>
        <v>76.43312101910828</v>
      </c>
      <c r="AK111" s="67">
        <f t="shared" si="62"/>
        <v>23.56687898089172</v>
      </c>
      <c r="AL111" s="67">
        <f t="shared" si="63"/>
        <v>5.7324840764331215</v>
      </c>
      <c r="AM111" s="56">
        <f t="shared" si="31"/>
        <v>8.272727272727273</v>
      </c>
    </row>
    <row r="112" spans="1:39" ht="15" customHeight="1">
      <c r="A112" s="70">
        <v>104</v>
      </c>
      <c r="B112" s="72" t="s">
        <v>210</v>
      </c>
      <c r="C112" s="58"/>
      <c r="D112" s="58"/>
      <c r="E112" s="58"/>
      <c r="F112" s="58"/>
      <c r="G112" s="58"/>
      <c r="H112" s="58"/>
      <c r="I112" s="54">
        <f t="shared" si="19"/>
      </c>
      <c r="J112" s="55">
        <f t="shared" si="53"/>
        <v>0</v>
      </c>
      <c r="K112" s="53"/>
      <c r="L112" s="53"/>
      <c r="M112" s="55">
        <f t="shared" si="64"/>
        <v>0</v>
      </c>
      <c r="N112" s="53"/>
      <c r="O112" s="53"/>
      <c r="P112" s="53"/>
      <c r="Q112" s="54">
        <f t="shared" si="21"/>
      </c>
      <c r="R112" s="53"/>
      <c r="S112" s="53"/>
      <c r="T112" s="53"/>
      <c r="U112" s="54">
        <f t="shared" si="54"/>
      </c>
      <c r="V112" s="54">
        <f t="shared" si="55"/>
      </c>
      <c r="W112" s="55">
        <f t="shared" si="56"/>
        <v>0</v>
      </c>
      <c r="X112" s="53"/>
      <c r="Y112" s="54">
        <f t="shared" si="65"/>
      </c>
      <c r="Z112" s="53"/>
      <c r="AA112" s="54">
        <f t="shared" si="66"/>
      </c>
      <c r="AB112" s="53"/>
      <c r="AC112" s="54">
        <f t="shared" si="67"/>
      </c>
      <c r="AD112" s="53"/>
      <c r="AE112" s="54">
        <f t="shared" si="57"/>
      </c>
      <c r="AF112" s="54">
        <f t="shared" si="58"/>
      </c>
      <c r="AG112" s="54">
        <f t="shared" si="59"/>
      </c>
      <c r="AH112" s="54">
        <f t="shared" si="60"/>
      </c>
      <c r="AI112" s="56">
        <f t="shared" si="27"/>
      </c>
      <c r="AJ112" s="56">
        <f t="shared" si="61"/>
      </c>
      <c r="AK112" s="67">
        <f t="shared" si="62"/>
      </c>
      <c r="AL112" s="67">
        <f t="shared" si="63"/>
      </c>
      <c r="AM112" s="56">
        <f t="shared" si="31"/>
      </c>
    </row>
    <row r="113" spans="1:39" ht="15" customHeight="1">
      <c r="A113" s="70">
        <v>105</v>
      </c>
      <c r="B113" s="72" t="s">
        <v>211</v>
      </c>
      <c r="C113" s="58"/>
      <c r="D113" s="58"/>
      <c r="E113" s="58"/>
      <c r="F113" s="58"/>
      <c r="G113" s="58"/>
      <c r="H113" s="58"/>
      <c r="I113" s="54">
        <f t="shared" si="19"/>
      </c>
      <c r="J113" s="55">
        <f t="shared" si="53"/>
        <v>0</v>
      </c>
      <c r="K113" s="53"/>
      <c r="L113" s="53"/>
      <c r="M113" s="55">
        <f t="shared" si="64"/>
        <v>0</v>
      </c>
      <c r="N113" s="53"/>
      <c r="O113" s="53"/>
      <c r="P113" s="53"/>
      <c r="Q113" s="54">
        <f t="shared" si="21"/>
      </c>
      <c r="R113" s="53"/>
      <c r="S113" s="53"/>
      <c r="T113" s="53"/>
      <c r="U113" s="54">
        <f t="shared" si="54"/>
      </c>
      <c r="V113" s="54">
        <f t="shared" si="55"/>
      </c>
      <c r="W113" s="55">
        <f t="shared" si="56"/>
        <v>0</v>
      </c>
      <c r="X113" s="53"/>
      <c r="Y113" s="54">
        <f t="shared" si="65"/>
      </c>
      <c r="Z113" s="53"/>
      <c r="AA113" s="54">
        <f t="shared" si="66"/>
      </c>
      <c r="AB113" s="53"/>
      <c r="AC113" s="54">
        <f t="shared" si="67"/>
      </c>
      <c r="AD113" s="53"/>
      <c r="AE113" s="54">
        <f t="shared" si="57"/>
      </c>
      <c r="AF113" s="54">
        <f t="shared" si="58"/>
      </c>
      <c r="AG113" s="54">
        <f t="shared" si="59"/>
      </c>
      <c r="AH113" s="54">
        <f t="shared" si="60"/>
      </c>
      <c r="AI113" s="56">
        <f t="shared" si="27"/>
      </c>
      <c r="AJ113" s="56">
        <f t="shared" si="61"/>
      </c>
      <c r="AK113" s="67">
        <f t="shared" si="62"/>
      </c>
      <c r="AL113" s="67">
        <f t="shared" si="63"/>
      </c>
      <c r="AM113" s="56">
        <f t="shared" si="31"/>
      </c>
    </row>
    <row r="114" spans="1:39" ht="15" customHeight="1">
      <c r="A114" s="70">
        <v>106</v>
      </c>
      <c r="B114" s="72" t="s">
        <v>212</v>
      </c>
      <c r="C114" s="58"/>
      <c r="D114" s="58"/>
      <c r="E114" s="58"/>
      <c r="F114" s="58"/>
      <c r="G114" s="58"/>
      <c r="H114" s="58"/>
      <c r="I114" s="54">
        <f t="shared" si="19"/>
      </c>
      <c r="J114" s="55">
        <f t="shared" si="53"/>
        <v>0</v>
      </c>
      <c r="K114" s="53"/>
      <c r="L114" s="53"/>
      <c r="M114" s="55">
        <f t="shared" si="64"/>
        <v>0</v>
      </c>
      <c r="N114" s="53"/>
      <c r="O114" s="53"/>
      <c r="P114" s="53"/>
      <c r="Q114" s="54">
        <f t="shared" si="21"/>
      </c>
      <c r="R114" s="53"/>
      <c r="S114" s="53"/>
      <c r="T114" s="53"/>
      <c r="U114" s="54">
        <f t="shared" si="54"/>
      </c>
      <c r="V114" s="54">
        <f t="shared" si="55"/>
      </c>
      <c r="W114" s="55">
        <f t="shared" si="56"/>
        <v>0</v>
      </c>
      <c r="X114" s="53"/>
      <c r="Y114" s="54">
        <f t="shared" si="65"/>
      </c>
      <c r="Z114" s="53"/>
      <c r="AA114" s="54">
        <f t="shared" si="66"/>
      </c>
      <c r="AB114" s="53"/>
      <c r="AC114" s="54">
        <f t="shared" si="67"/>
      </c>
      <c r="AD114" s="53"/>
      <c r="AE114" s="54">
        <f t="shared" si="57"/>
      </c>
      <c r="AF114" s="54">
        <f t="shared" si="58"/>
      </c>
      <c r="AG114" s="54">
        <f t="shared" si="59"/>
      </c>
      <c r="AH114" s="54">
        <f t="shared" si="60"/>
      </c>
      <c r="AI114" s="56">
        <f t="shared" si="27"/>
      </c>
      <c r="AJ114" s="56">
        <f t="shared" si="61"/>
      </c>
      <c r="AK114" s="67">
        <f t="shared" si="62"/>
      </c>
      <c r="AL114" s="67">
        <f t="shared" si="63"/>
      </c>
      <c r="AM114" s="56">
        <f t="shared" si="31"/>
      </c>
    </row>
    <row r="115" spans="1:39" ht="15" customHeight="1">
      <c r="A115" s="70">
        <v>107</v>
      </c>
      <c r="B115" s="72" t="s">
        <v>213</v>
      </c>
      <c r="C115" s="58"/>
      <c r="D115" s="58"/>
      <c r="E115" s="58"/>
      <c r="F115" s="58"/>
      <c r="G115" s="58"/>
      <c r="H115" s="58"/>
      <c r="I115" s="54">
        <f t="shared" si="19"/>
      </c>
      <c r="J115" s="55">
        <f t="shared" si="53"/>
        <v>0</v>
      </c>
      <c r="K115" s="53"/>
      <c r="L115" s="53"/>
      <c r="M115" s="55">
        <f t="shared" si="64"/>
        <v>0</v>
      </c>
      <c r="N115" s="53"/>
      <c r="O115" s="53"/>
      <c r="P115" s="53"/>
      <c r="Q115" s="54">
        <f t="shared" si="21"/>
      </c>
      <c r="R115" s="53"/>
      <c r="S115" s="53"/>
      <c r="T115" s="53"/>
      <c r="U115" s="54">
        <f t="shared" si="54"/>
      </c>
      <c r="V115" s="54">
        <f t="shared" si="55"/>
      </c>
      <c r="W115" s="55">
        <f t="shared" si="56"/>
        <v>0</v>
      </c>
      <c r="X115" s="53"/>
      <c r="Y115" s="54">
        <f t="shared" si="65"/>
      </c>
      <c r="Z115" s="53"/>
      <c r="AA115" s="54">
        <f t="shared" si="66"/>
      </c>
      <c r="AB115" s="53"/>
      <c r="AC115" s="54">
        <f t="shared" si="67"/>
      </c>
      <c r="AD115" s="53"/>
      <c r="AE115" s="54">
        <f t="shared" si="57"/>
      </c>
      <c r="AF115" s="54">
        <f t="shared" si="58"/>
      </c>
      <c r="AG115" s="54">
        <f t="shared" si="59"/>
      </c>
      <c r="AH115" s="54">
        <f t="shared" si="60"/>
      </c>
      <c r="AI115" s="56">
        <f t="shared" si="27"/>
      </c>
      <c r="AJ115" s="56">
        <f t="shared" si="61"/>
      </c>
      <c r="AK115" s="67">
        <f t="shared" si="62"/>
      </c>
      <c r="AL115" s="67">
        <f t="shared" si="63"/>
      </c>
      <c r="AM115" s="56">
        <f t="shared" si="31"/>
      </c>
    </row>
    <row r="116" spans="1:39" ht="15" customHeight="1">
      <c r="A116" s="70">
        <v>108</v>
      </c>
      <c r="B116" s="72" t="s">
        <v>229</v>
      </c>
      <c r="C116" s="58">
        <v>3</v>
      </c>
      <c r="D116" s="58"/>
      <c r="E116" s="58"/>
      <c r="F116" s="58"/>
      <c r="G116" s="58">
        <v>27</v>
      </c>
      <c r="H116" s="58">
        <v>27</v>
      </c>
      <c r="I116" s="54">
        <f t="shared" si="19"/>
        <v>0.8181818181818182</v>
      </c>
      <c r="J116" s="55">
        <f aca="true" t="shared" si="68" ref="J116:J131">D116+G116</f>
        <v>27</v>
      </c>
      <c r="K116" s="53">
        <v>27</v>
      </c>
      <c r="L116" s="53"/>
      <c r="M116" s="55">
        <f t="shared" si="64"/>
        <v>27</v>
      </c>
      <c r="N116" s="53"/>
      <c r="O116" s="53"/>
      <c r="P116" s="53"/>
      <c r="Q116" s="54">
        <f t="shared" si="21"/>
        <v>0.8181818181818182</v>
      </c>
      <c r="R116" s="53"/>
      <c r="S116" s="53"/>
      <c r="T116" s="53"/>
      <c r="U116" s="54">
        <f aca="true" t="shared" si="69" ref="U116:U131">IF((C116=0),"",(R116/C116))</f>
        <v>0</v>
      </c>
      <c r="V116" s="54">
        <f aca="true" t="shared" si="70" ref="V116:V131">IF((C116=0),"",(S116/C116))</f>
        <v>0</v>
      </c>
      <c r="W116" s="55">
        <f aca="true" t="shared" si="71" ref="W116:W131">X116+Z116+AB116+AD116</f>
        <v>0</v>
      </c>
      <c r="X116" s="53"/>
      <c r="Y116" s="54">
        <f t="shared" si="65"/>
      </c>
      <c r="Z116" s="53"/>
      <c r="AA116" s="54">
        <f t="shared" si="66"/>
      </c>
      <c r="AB116" s="53"/>
      <c r="AC116" s="54">
        <f t="shared" si="67"/>
      </c>
      <c r="AD116" s="53"/>
      <c r="AE116" s="54">
        <f aca="true" t="shared" si="72" ref="AE116:AE131">IF((W116=0),"",((AD116/W116)*100))</f>
      </c>
      <c r="AF116" s="54">
        <f aca="true" t="shared" si="73" ref="AF116:AF131">IF((G116=0),"",((M116/G116)*100))</f>
        <v>100</v>
      </c>
      <c r="AG116" s="54">
        <f aca="true" t="shared" si="74" ref="AG116:AG131">IF((J116=0),"",((M116/J116)*100))</f>
        <v>100</v>
      </c>
      <c r="AH116" s="54">
        <f>IF((K116=0),"",((N116/K116)*100))</f>
        <v>0</v>
      </c>
      <c r="AI116" s="56">
        <f t="shared" si="27"/>
        <v>0</v>
      </c>
      <c r="AJ116" s="56">
        <f t="shared" si="61"/>
        <v>100</v>
      </c>
      <c r="AK116" s="67">
        <f t="shared" si="62"/>
      </c>
      <c r="AL116" s="67">
        <f t="shared" si="63"/>
        <v>0</v>
      </c>
      <c r="AM116" s="56">
        <f t="shared" si="31"/>
        <v>0.8181818181818182</v>
      </c>
    </row>
    <row r="117" spans="1:39" ht="15" customHeight="1">
      <c r="A117" s="70">
        <v>109</v>
      </c>
      <c r="B117" s="72" t="s">
        <v>250</v>
      </c>
      <c r="C117" s="58"/>
      <c r="D117" s="58"/>
      <c r="E117" s="58"/>
      <c r="F117" s="58"/>
      <c r="G117" s="58"/>
      <c r="H117" s="58"/>
      <c r="I117" s="54">
        <f t="shared" si="19"/>
      </c>
      <c r="J117" s="55">
        <f t="shared" si="68"/>
        <v>0</v>
      </c>
      <c r="K117" s="53"/>
      <c r="L117" s="53"/>
      <c r="M117" s="55">
        <f t="shared" si="64"/>
        <v>0</v>
      </c>
      <c r="N117" s="53"/>
      <c r="O117" s="53"/>
      <c r="P117" s="53"/>
      <c r="Q117" s="54">
        <f t="shared" si="21"/>
      </c>
      <c r="R117" s="53"/>
      <c r="S117" s="53"/>
      <c r="T117" s="53"/>
      <c r="U117" s="54">
        <f t="shared" si="69"/>
      </c>
      <c r="V117" s="54">
        <f t="shared" si="70"/>
      </c>
      <c r="W117" s="55">
        <f t="shared" si="71"/>
        <v>0</v>
      </c>
      <c r="X117" s="53"/>
      <c r="Y117" s="54">
        <f t="shared" si="65"/>
      </c>
      <c r="Z117" s="53"/>
      <c r="AA117" s="54">
        <f t="shared" si="66"/>
      </c>
      <c r="AB117" s="53"/>
      <c r="AC117" s="54">
        <f t="shared" si="67"/>
      </c>
      <c r="AD117" s="53"/>
      <c r="AE117" s="54">
        <f t="shared" si="72"/>
      </c>
      <c r="AF117" s="54">
        <f t="shared" si="73"/>
      </c>
      <c r="AG117" s="54">
        <f t="shared" si="74"/>
      </c>
      <c r="AH117" s="54">
        <f>IF((K117=0),"",((N117/K117)*100))</f>
      </c>
      <c r="AI117" s="56">
        <f t="shared" si="27"/>
      </c>
      <c r="AJ117" s="56">
        <f t="shared" si="61"/>
      </c>
      <c r="AK117" s="67">
        <f t="shared" si="62"/>
      </c>
      <c r="AL117" s="67">
        <f t="shared" si="63"/>
      </c>
      <c r="AM117" s="56">
        <f t="shared" si="31"/>
      </c>
    </row>
    <row r="118" spans="1:39" ht="15" customHeight="1">
      <c r="A118" s="70">
        <v>110</v>
      </c>
      <c r="B118" s="72" t="s">
        <v>249</v>
      </c>
      <c r="C118" s="58"/>
      <c r="D118" s="58"/>
      <c r="E118" s="58"/>
      <c r="F118" s="58"/>
      <c r="G118" s="58"/>
      <c r="H118" s="58"/>
      <c r="I118" s="54">
        <f t="shared" si="19"/>
      </c>
      <c r="J118" s="55">
        <f t="shared" si="68"/>
        <v>0</v>
      </c>
      <c r="K118" s="53"/>
      <c r="L118" s="53"/>
      <c r="M118" s="55">
        <f t="shared" si="64"/>
        <v>0</v>
      </c>
      <c r="N118" s="53"/>
      <c r="O118" s="53"/>
      <c r="P118" s="53"/>
      <c r="Q118" s="54">
        <f t="shared" si="21"/>
      </c>
      <c r="R118" s="53"/>
      <c r="S118" s="53"/>
      <c r="T118" s="53"/>
      <c r="U118" s="54">
        <f t="shared" si="69"/>
      </c>
      <c r="V118" s="54">
        <f t="shared" si="70"/>
      </c>
      <c r="W118" s="55">
        <f t="shared" si="71"/>
        <v>0</v>
      </c>
      <c r="X118" s="53"/>
      <c r="Y118" s="54">
        <f t="shared" si="65"/>
      </c>
      <c r="Z118" s="53"/>
      <c r="AA118" s="54">
        <f t="shared" si="66"/>
      </c>
      <c r="AB118" s="53"/>
      <c r="AC118" s="54">
        <f t="shared" si="67"/>
      </c>
      <c r="AD118" s="53"/>
      <c r="AE118" s="54">
        <f t="shared" si="72"/>
      </c>
      <c r="AF118" s="54">
        <f t="shared" si="73"/>
      </c>
      <c r="AG118" s="54">
        <f t="shared" si="74"/>
      </c>
      <c r="AH118" s="54">
        <f>IF((K118=0),"",((N118/K118)*100))</f>
      </c>
      <c r="AI118" s="56">
        <f t="shared" si="27"/>
      </c>
      <c r="AJ118" s="56">
        <f t="shared" si="61"/>
      </c>
      <c r="AK118" s="67">
        <f t="shared" si="62"/>
      </c>
      <c r="AL118" s="67">
        <f t="shared" si="63"/>
      </c>
      <c r="AM118" s="56">
        <f t="shared" si="31"/>
      </c>
    </row>
    <row r="119" spans="1:39" ht="15" customHeight="1">
      <c r="A119" s="70">
        <v>111</v>
      </c>
      <c r="B119" s="72" t="s">
        <v>251</v>
      </c>
      <c r="C119" s="58"/>
      <c r="D119" s="58"/>
      <c r="E119" s="58"/>
      <c r="F119" s="58"/>
      <c r="G119" s="58"/>
      <c r="H119" s="58"/>
      <c r="I119" s="54">
        <f t="shared" si="19"/>
      </c>
      <c r="J119" s="55">
        <f t="shared" si="68"/>
        <v>0</v>
      </c>
      <c r="K119" s="53"/>
      <c r="L119" s="53"/>
      <c r="M119" s="55">
        <f t="shared" si="64"/>
        <v>0</v>
      </c>
      <c r="N119" s="53"/>
      <c r="O119" s="53"/>
      <c r="P119" s="53"/>
      <c r="Q119" s="54">
        <f t="shared" si="21"/>
      </c>
      <c r="R119" s="53"/>
      <c r="S119" s="53"/>
      <c r="T119" s="53"/>
      <c r="U119" s="54">
        <f t="shared" si="69"/>
      </c>
      <c r="V119" s="54">
        <f t="shared" si="70"/>
      </c>
      <c r="W119" s="55">
        <f t="shared" si="71"/>
        <v>0</v>
      </c>
      <c r="X119" s="53"/>
      <c r="Y119" s="54">
        <f t="shared" si="65"/>
      </c>
      <c r="Z119" s="53"/>
      <c r="AA119" s="54">
        <f t="shared" si="66"/>
      </c>
      <c r="AB119" s="53"/>
      <c r="AC119" s="54">
        <f t="shared" si="67"/>
      </c>
      <c r="AD119" s="53"/>
      <c r="AE119" s="54">
        <f t="shared" si="72"/>
      </c>
      <c r="AF119" s="54">
        <f t="shared" si="73"/>
      </c>
      <c r="AG119" s="54">
        <f t="shared" si="74"/>
      </c>
      <c r="AH119" s="54">
        <f>IF((K119=0),"",((N119/K119)*100))</f>
      </c>
      <c r="AI119" s="56">
        <f t="shared" si="27"/>
      </c>
      <c r="AJ119" s="56">
        <f t="shared" si="61"/>
      </c>
      <c r="AK119" s="67">
        <f t="shared" si="62"/>
      </c>
      <c r="AL119" s="67">
        <f t="shared" si="63"/>
      </c>
      <c r="AM119" s="56">
        <f t="shared" si="31"/>
      </c>
    </row>
    <row r="120" spans="1:39" ht="15" customHeight="1">
      <c r="A120" s="70">
        <v>112</v>
      </c>
      <c r="B120" s="72" t="s">
        <v>272</v>
      </c>
      <c r="C120" s="58"/>
      <c r="D120" s="58"/>
      <c r="E120" s="58"/>
      <c r="F120" s="58"/>
      <c r="G120" s="58"/>
      <c r="H120" s="58"/>
      <c r="I120" s="54">
        <f t="shared" si="19"/>
      </c>
      <c r="J120" s="55">
        <f t="shared" si="68"/>
        <v>0</v>
      </c>
      <c r="K120" s="53"/>
      <c r="L120" s="53"/>
      <c r="M120" s="55">
        <f t="shared" si="64"/>
        <v>0</v>
      </c>
      <c r="N120" s="53"/>
      <c r="O120" s="53"/>
      <c r="P120" s="53"/>
      <c r="Q120" s="54">
        <f t="shared" si="21"/>
      </c>
      <c r="R120" s="53"/>
      <c r="S120" s="53"/>
      <c r="T120" s="53"/>
      <c r="U120" s="54">
        <f t="shared" si="69"/>
      </c>
      <c r="V120" s="54">
        <f t="shared" si="70"/>
      </c>
      <c r="W120" s="55">
        <f t="shared" si="71"/>
        <v>0</v>
      </c>
      <c r="X120" s="53"/>
      <c r="Y120" s="54">
        <f t="shared" si="65"/>
      </c>
      <c r="Z120" s="53"/>
      <c r="AA120" s="54">
        <f t="shared" si="66"/>
      </c>
      <c r="AB120" s="53"/>
      <c r="AC120" s="54">
        <f t="shared" si="67"/>
      </c>
      <c r="AD120" s="53"/>
      <c r="AE120" s="54">
        <f t="shared" si="72"/>
      </c>
      <c r="AF120" s="54">
        <f t="shared" si="73"/>
      </c>
      <c r="AG120" s="54">
        <f t="shared" si="74"/>
      </c>
      <c r="AH120" s="54">
        <f>IF((K120=0),"",((N120/K120)*100))</f>
      </c>
      <c r="AI120" s="56">
        <f t="shared" si="27"/>
      </c>
      <c r="AJ120" s="56">
        <f t="shared" si="61"/>
      </c>
      <c r="AK120" s="67">
        <f t="shared" si="62"/>
      </c>
      <c r="AL120" s="67">
        <f t="shared" si="63"/>
      </c>
      <c r="AM120" s="56">
        <f t="shared" si="31"/>
      </c>
    </row>
    <row r="121" spans="1:39" ht="15" customHeight="1">
      <c r="A121" s="141" t="s">
        <v>273</v>
      </c>
      <c r="B121" s="142"/>
      <c r="C121" s="60">
        <v>8</v>
      </c>
      <c r="D121" s="61">
        <f>SUM(D22:D120)</f>
        <v>734</v>
      </c>
      <c r="E121" s="61">
        <f>SUM(E22:E120)</f>
        <v>15</v>
      </c>
      <c r="F121" s="61">
        <f>SUM(F22:F120)</f>
        <v>107</v>
      </c>
      <c r="G121" s="61">
        <f>SUM(G22:G120)</f>
        <v>3554</v>
      </c>
      <c r="H121" s="61">
        <f>SUM(H22:H120)</f>
        <v>3535</v>
      </c>
      <c r="I121" s="62">
        <f t="shared" si="19"/>
        <v>40.38636363636363</v>
      </c>
      <c r="J121" s="61">
        <f t="shared" si="68"/>
        <v>4288</v>
      </c>
      <c r="K121" s="61">
        <f>SUM(K22:K120)</f>
        <v>2248</v>
      </c>
      <c r="L121" s="61">
        <f>SUM(L22:L120)</f>
        <v>843</v>
      </c>
      <c r="M121" s="61">
        <f t="shared" si="5"/>
        <v>3091</v>
      </c>
      <c r="N121" s="61">
        <f>SUM(N22:N120)</f>
        <v>0</v>
      </c>
      <c r="O121" s="61">
        <f>SUM(O22:O120)</f>
        <v>16</v>
      </c>
      <c r="P121" s="61">
        <f>SUM(P22:P120)</f>
        <v>242</v>
      </c>
      <c r="Q121" s="62">
        <f t="shared" si="21"/>
        <v>35.125</v>
      </c>
      <c r="R121" s="61">
        <f>SUM(R22:R120)</f>
        <v>1197</v>
      </c>
      <c r="S121" s="61">
        <f>SUM(S22:S120)</f>
        <v>9</v>
      </c>
      <c r="T121" s="61">
        <f>SUM(T22:T120)</f>
        <v>136</v>
      </c>
      <c r="U121" s="63">
        <f t="shared" si="69"/>
        <v>149.625</v>
      </c>
      <c r="V121" s="63">
        <f t="shared" si="70"/>
        <v>1.125</v>
      </c>
      <c r="W121" s="61">
        <f t="shared" si="71"/>
        <v>242</v>
      </c>
      <c r="X121" s="61">
        <f>SUM(X22:X120)</f>
        <v>192</v>
      </c>
      <c r="Y121" s="63">
        <f t="shared" si="9"/>
        <v>79.33884297520662</v>
      </c>
      <c r="Z121" s="61">
        <f>SUM(Z22:Z120)</f>
        <v>10</v>
      </c>
      <c r="AA121" s="63">
        <f t="shared" si="10"/>
        <v>4.132231404958678</v>
      </c>
      <c r="AB121" s="61">
        <f>SUM(AB22:AB120)</f>
        <v>36</v>
      </c>
      <c r="AC121" s="63">
        <f t="shared" si="11"/>
        <v>14.87603305785124</v>
      </c>
      <c r="AD121" s="61">
        <f>SUM(AD22:AD120)</f>
        <v>4</v>
      </c>
      <c r="AE121" s="63">
        <f t="shared" si="72"/>
        <v>1.6528925619834711</v>
      </c>
      <c r="AF121" s="63">
        <f t="shared" si="73"/>
        <v>86.9724254361283</v>
      </c>
      <c r="AG121" s="63">
        <f t="shared" si="74"/>
        <v>72.08488805970148</v>
      </c>
      <c r="AH121" s="63">
        <f aca="true" t="shared" si="75" ref="AH121:AH131">IF((M121=0),"",((((M121-Z121)-AB121)/M121)*100))</f>
        <v>98.51180847622129</v>
      </c>
      <c r="AI121" s="64">
        <f t="shared" si="27"/>
        <v>4.0416432189082725</v>
      </c>
      <c r="AJ121" s="65">
        <f aca="true" t="shared" si="76" ref="AJ121:AJ131">IF((K121=0),"",((K121/M121)*100))</f>
        <v>72.72727272727273</v>
      </c>
      <c r="AK121" s="65">
        <f aca="true" t="shared" si="77" ref="AK121:AK131">IF((L121=0),"",((L121/M121)*100))</f>
        <v>27.27272727272727</v>
      </c>
      <c r="AL121" s="65">
        <f aca="true" t="shared" si="78" ref="AL121:AL131">IF((M121=0),"",((P121/M121)*100))</f>
        <v>7.829181494661921</v>
      </c>
      <c r="AM121" s="64">
        <f t="shared" si="31"/>
        <v>48.72727272727273</v>
      </c>
    </row>
    <row r="122" spans="1:39" s="2" customFormat="1" ht="15" customHeight="1">
      <c r="A122" s="70">
        <v>113</v>
      </c>
      <c r="B122" s="73" t="s">
        <v>215</v>
      </c>
      <c r="C122" s="53"/>
      <c r="D122" s="53"/>
      <c r="E122" s="53"/>
      <c r="F122" s="53"/>
      <c r="G122" s="53"/>
      <c r="H122" s="53"/>
      <c r="I122" s="54">
        <f t="shared" si="19"/>
      </c>
      <c r="J122" s="55">
        <f t="shared" si="68"/>
        <v>0</v>
      </c>
      <c r="K122" s="53"/>
      <c r="L122" s="53"/>
      <c r="M122" s="55">
        <f t="shared" si="5"/>
        <v>0</v>
      </c>
      <c r="N122" s="53"/>
      <c r="O122" s="53"/>
      <c r="P122" s="53"/>
      <c r="Q122" s="54">
        <f t="shared" si="21"/>
      </c>
      <c r="R122" s="53"/>
      <c r="S122" s="53"/>
      <c r="T122" s="53"/>
      <c r="U122" s="54">
        <f t="shared" si="69"/>
      </c>
      <c r="V122" s="54">
        <f t="shared" si="70"/>
      </c>
      <c r="W122" s="55">
        <f t="shared" si="71"/>
        <v>0</v>
      </c>
      <c r="X122" s="53"/>
      <c r="Y122" s="54">
        <f t="shared" si="9"/>
      </c>
      <c r="Z122" s="53"/>
      <c r="AA122" s="54">
        <f t="shared" si="10"/>
      </c>
      <c r="AB122" s="53"/>
      <c r="AC122" s="54">
        <f t="shared" si="11"/>
      </c>
      <c r="AD122" s="53"/>
      <c r="AE122" s="54">
        <f t="shared" si="72"/>
      </c>
      <c r="AF122" s="54">
        <f t="shared" si="73"/>
      </c>
      <c r="AG122" s="54">
        <f t="shared" si="74"/>
      </c>
      <c r="AH122" s="54">
        <f t="shared" si="75"/>
      </c>
      <c r="AI122" s="56">
        <f t="shared" si="27"/>
      </c>
      <c r="AJ122" s="56">
        <f t="shared" si="76"/>
      </c>
      <c r="AK122" s="56">
        <f t="shared" si="77"/>
      </c>
      <c r="AL122" s="56">
        <f t="shared" si="78"/>
      </c>
      <c r="AM122" s="56">
        <f t="shared" si="31"/>
      </c>
    </row>
    <row r="123" spans="1:39" s="2" customFormat="1" ht="15" customHeight="1">
      <c r="A123" s="70">
        <v>114</v>
      </c>
      <c r="B123" s="73" t="s">
        <v>216</v>
      </c>
      <c r="C123" s="53"/>
      <c r="D123" s="53"/>
      <c r="E123" s="53"/>
      <c r="F123" s="53"/>
      <c r="G123" s="53"/>
      <c r="H123" s="53"/>
      <c r="I123" s="54">
        <f t="shared" si="19"/>
      </c>
      <c r="J123" s="55">
        <f t="shared" si="68"/>
        <v>0</v>
      </c>
      <c r="K123" s="53"/>
      <c r="L123" s="53"/>
      <c r="M123" s="55">
        <f t="shared" si="5"/>
        <v>0</v>
      </c>
      <c r="N123" s="53"/>
      <c r="O123" s="53"/>
      <c r="P123" s="53"/>
      <c r="Q123" s="54">
        <f t="shared" si="21"/>
      </c>
      <c r="R123" s="53"/>
      <c r="S123" s="53"/>
      <c r="T123" s="53"/>
      <c r="U123" s="54">
        <f t="shared" si="69"/>
      </c>
      <c r="V123" s="54">
        <f t="shared" si="70"/>
      </c>
      <c r="W123" s="55">
        <f t="shared" si="71"/>
        <v>0</v>
      </c>
      <c r="X123" s="53"/>
      <c r="Y123" s="54">
        <f t="shared" si="9"/>
      </c>
      <c r="Z123" s="53"/>
      <c r="AA123" s="54">
        <f t="shared" si="10"/>
      </c>
      <c r="AB123" s="53"/>
      <c r="AC123" s="54">
        <f t="shared" si="11"/>
      </c>
      <c r="AD123" s="53"/>
      <c r="AE123" s="54">
        <f t="shared" si="72"/>
      </c>
      <c r="AF123" s="54">
        <f t="shared" si="73"/>
      </c>
      <c r="AG123" s="54">
        <f t="shared" si="74"/>
      </c>
      <c r="AH123" s="54">
        <f t="shared" si="75"/>
      </c>
      <c r="AI123" s="56">
        <f t="shared" si="27"/>
      </c>
      <c r="AJ123" s="56">
        <f t="shared" si="76"/>
      </c>
      <c r="AK123" s="56">
        <f t="shared" si="77"/>
      </c>
      <c r="AL123" s="56">
        <f t="shared" si="78"/>
      </c>
      <c r="AM123" s="56">
        <f t="shared" si="31"/>
      </c>
    </row>
    <row r="124" spans="1:39" s="2" customFormat="1" ht="15" customHeight="1">
      <c r="A124" s="70">
        <v>115</v>
      </c>
      <c r="B124" s="73" t="s">
        <v>226</v>
      </c>
      <c r="C124" s="53"/>
      <c r="D124" s="53"/>
      <c r="E124" s="53"/>
      <c r="F124" s="53"/>
      <c r="G124" s="53"/>
      <c r="H124" s="53"/>
      <c r="I124" s="54">
        <f t="shared" si="19"/>
      </c>
      <c r="J124" s="55">
        <f t="shared" si="68"/>
        <v>0</v>
      </c>
      <c r="K124" s="53"/>
      <c r="L124" s="53"/>
      <c r="M124" s="55">
        <f>K124+L124</f>
        <v>0</v>
      </c>
      <c r="N124" s="53"/>
      <c r="O124" s="53"/>
      <c r="P124" s="53"/>
      <c r="Q124" s="54">
        <f t="shared" si="21"/>
      </c>
      <c r="R124" s="53"/>
      <c r="S124" s="53"/>
      <c r="T124" s="53"/>
      <c r="U124" s="54">
        <f t="shared" si="69"/>
      </c>
      <c r="V124" s="54">
        <f t="shared" si="70"/>
      </c>
      <c r="W124" s="55">
        <f t="shared" si="71"/>
        <v>0</v>
      </c>
      <c r="X124" s="53"/>
      <c r="Y124" s="54">
        <f>IF((W124=0),"",((X124/W124)*100))</f>
      </c>
      <c r="Z124" s="53"/>
      <c r="AA124" s="54">
        <f>IF((W124=0),"",((Z124/W124)*100))</f>
      </c>
      <c r="AB124" s="53"/>
      <c r="AC124" s="54">
        <f>IF((W124=0),"",((AB124/W124)*100))</f>
      </c>
      <c r="AD124" s="53"/>
      <c r="AE124" s="54">
        <f t="shared" si="72"/>
      </c>
      <c r="AF124" s="54">
        <f t="shared" si="73"/>
      </c>
      <c r="AG124" s="54">
        <f t="shared" si="74"/>
      </c>
      <c r="AH124" s="54">
        <f t="shared" si="75"/>
      </c>
      <c r="AI124" s="56">
        <f t="shared" si="27"/>
      </c>
      <c r="AJ124" s="56">
        <f t="shared" si="76"/>
      </c>
      <c r="AK124" s="56">
        <f t="shared" si="77"/>
      </c>
      <c r="AL124" s="56">
        <f t="shared" si="78"/>
      </c>
      <c r="AM124" s="56">
        <f t="shared" si="31"/>
      </c>
    </row>
    <row r="125" spans="1:39" s="2" customFormat="1" ht="15" customHeight="1">
      <c r="A125" s="70">
        <v>116</v>
      </c>
      <c r="B125" s="73" t="s">
        <v>217</v>
      </c>
      <c r="C125" s="53"/>
      <c r="D125" s="53"/>
      <c r="E125" s="53"/>
      <c r="F125" s="53"/>
      <c r="G125" s="53"/>
      <c r="H125" s="53"/>
      <c r="I125" s="54">
        <f t="shared" si="19"/>
      </c>
      <c r="J125" s="55">
        <f t="shared" si="68"/>
        <v>0</v>
      </c>
      <c r="K125" s="53"/>
      <c r="L125" s="53"/>
      <c r="M125" s="55">
        <f t="shared" si="5"/>
        <v>0</v>
      </c>
      <c r="N125" s="53"/>
      <c r="O125" s="53"/>
      <c r="P125" s="53"/>
      <c r="Q125" s="54">
        <f t="shared" si="21"/>
      </c>
      <c r="R125" s="53"/>
      <c r="S125" s="53"/>
      <c r="T125" s="53"/>
      <c r="U125" s="54">
        <f t="shared" si="69"/>
      </c>
      <c r="V125" s="54">
        <f t="shared" si="70"/>
      </c>
      <c r="W125" s="55">
        <f t="shared" si="71"/>
        <v>0</v>
      </c>
      <c r="X125" s="53"/>
      <c r="Y125" s="54">
        <f t="shared" si="9"/>
      </c>
      <c r="Z125" s="53"/>
      <c r="AA125" s="54">
        <f t="shared" si="10"/>
      </c>
      <c r="AB125" s="53"/>
      <c r="AC125" s="54">
        <f t="shared" si="11"/>
      </c>
      <c r="AD125" s="53"/>
      <c r="AE125" s="54">
        <f t="shared" si="72"/>
      </c>
      <c r="AF125" s="54">
        <f t="shared" si="73"/>
      </c>
      <c r="AG125" s="54">
        <f t="shared" si="74"/>
      </c>
      <c r="AH125" s="54">
        <f t="shared" si="75"/>
      </c>
      <c r="AI125" s="56">
        <f t="shared" si="27"/>
      </c>
      <c r="AJ125" s="56">
        <f t="shared" si="76"/>
      </c>
      <c r="AK125" s="56">
        <f t="shared" si="77"/>
      </c>
      <c r="AL125" s="56">
        <f t="shared" si="78"/>
      </c>
      <c r="AM125" s="56">
        <f t="shared" si="31"/>
      </c>
    </row>
    <row r="126" spans="1:39" s="2" customFormat="1" ht="15" customHeight="1">
      <c r="A126" s="70">
        <v>117</v>
      </c>
      <c r="B126" s="73" t="s">
        <v>218</v>
      </c>
      <c r="C126" s="53"/>
      <c r="D126" s="53"/>
      <c r="E126" s="53"/>
      <c r="F126" s="53"/>
      <c r="G126" s="53"/>
      <c r="H126" s="53"/>
      <c r="I126" s="54">
        <f t="shared" si="19"/>
      </c>
      <c r="J126" s="55">
        <f t="shared" si="68"/>
        <v>0</v>
      </c>
      <c r="K126" s="53"/>
      <c r="L126" s="53"/>
      <c r="M126" s="55">
        <f t="shared" si="5"/>
        <v>0</v>
      </c>
      <c r="N126" s="53"/>
      <c r="O126" s="53"/>
      <c r="P126" s="53"/>
      <c r="Q126" s="54">
        <f t="shared" si="21"/>
      </c>
      <c r="R126" s="53"/>
      <c r="S126" s="53"/>
      <c r="T126" s="53"/>
      <c r="U126" s="54">
        <f t="shared" si="69"/>
      </c>
      <c r="V126" s="54">
        <f t="shared" si="70"/>
      </c>
      <c r="W126" s="55">
        <f t="shared" si="71"/>
        <v>0</v>
      </c>
      <c r="X126" s="53"/>
      <c r="Y126" s="54">
        <f t="shared" si="9"/>
      </c>
      <c r="Z126" s="53"/>
      <c r="AA126" s="54">
        <f t="shared" si="10"/>
      </c>
      <c r="AB126" s="53"/>
      <c r="AC126" s="54">
        <f t="shared" si="11"/>
      </c>
      <c r="AD126" s="53"/>
      <c r="AE126" s="54">
        <f t="shared" si="72"/>
      </c>
      <c r="AF126" s="54">
        <f t="shared" si="73"/>
      </c>
      <c r="AG126" s="54">
        <f t="shared" si="74"/>
      </c>
      <c r="AH126" s="54">
        <f t="shared" si="75"/>
      </c>
      <c r="AI126" s="56">
        <f t="shared" si="27"/>
      </c>
      <c r="AJ126" s="56">
        <f t="shared" si="76"/>
      </c>
      <c r="AK126" s="56">
        <f t="shared" si="77"/>
      </c>
      <c r="AL126" s="56">
        <f t="shared" si="78"/>
      </c>
      <c r="AM126" s="56">
        <f t="shared" si="31"/>
      </c>
    </row>
    <row r="127" spans="1:39" s="2" customFormat="1" ht="15" customHeight="1">
      <c r="A127" s="70">
        <v>118</v>
      </c>
      <c r="B127" s="73" t="s">
        <v>219</v>
      </c>
      <c r="C127" s="53"/>
      <c r="D127" s="53"/>
      <c r="E127" s="53"/>
      <c r="F127" s="53"/>
      <c r="G127" s="53"/>
      <c r="H127" s="53"/>
      <c r="I127" s="54">
        <f t="shared" si="19"/>
      </c>
      <c r="J127" s="55">
        <f t="shared" si="68"/>
        <v>0</v>
      </c>
      <c r="K127" s="53"/>
      <c r="L127" s="53"/>
      <c r="M127" s="55">
        <f t="shared" si="5"/>
        <v>0</v>
      </c>
      <c r="N127" s="53"/>
      <c r="O127" s="53"/>
      <c r="P127" s="53"/>
      <c r="Q127" s="54">
        <f t="shared" si="21"/>
      </c>
      <c r="R127" s="53"/>
      <c r="S127" s="53"/>
      <c r="T127" s="53"/>
      <c r="U127" s="54">
        <f t="shared" si="69"/>
      </c>
      <c r="V127" s="54">
        <f t="shared" si="70"/>
      </c>
      <c r="W127" s="55">
        <f t="shared" si="71"/>
        <v>0</v>
      </c>
      <c r="X127" s="53"/>
      <c r="Y127" s="54">
        <f t="shared" si="9"/>
      </c>
      <c r="Z127" s="53"/>
      <c r="AA127" s="54">
        <f t="shared" si="10"/>
      </c>
      <c r="AB127" s="53"/>
      <c r="AC127" s="54">
        <f t="shared" si="11"/>
      </c>
      <c r="AD127" s="53"/>
      <c r="AE127" s="54">
        <f t="shared" si="72"/>
      </c>
      <c r="AF127" s="54">
        <f t="shared" si="73"/>
      </c>
      <c r="AG127" s="54">
        <f t="shared" si="74"/>
      </c>
      <c r="AH127" s="54">
        <f t="shared" si="75"/>
      </c>
      <c r="AI127" s="56">
        <f t="shared" si="27"/>
      </c>
      <c r="AJ127" s="56">
        <f t="shared" si="76"/>
      </c>
      <c r="AK127" s="56">
        <f t="shared" si="77"/>
      </c>
      <c r="AL127" s="56">
        <f t="shared" si="78"/>
      </c>
      <c r="AM127" s="56">
        <f t="shared" si="31"/>
      </c>
    </row>
    <row r="128" spans="1:39" s="2" customFormat="1" ht="15" customHeight="1">
      <c r="A128" s="70">
        <v>119</v>
      </c>
      <c r="B128" s="73" t="s">
        <v>220</v>
      </c>
      <c r="C128" s="53"/>
      <c r="D128" s="53"/>
      <c r="E128" s="53"/>
      <c r="F128" s="53"/>
      <c r="G128" s="53"/>
      <c r="H128" s="53"/>
      <c r="I128" s="54">
        <f t="shared" si="19"/>
      </c>
      <c r="J128" s="55">
        <f t="shared" si="68"/>
        <v>0</v>
      </c>
      <c r="K128" s="53"/>
      <c r="L128" s="53"/>
      <c r="M128" s="55">
        <f t="shared" si="5"/>
        <v>0</v>
      </c>
      <c r="N128" s="53"/>
      <c r="O128" s="53"/>
      <c r="P128" s="53"/>
      <c r="Q128" s="54">
        <f t="shared" si="21"/>
      </c>
      <c r="R128" s="53"/>
      <c r="S128" s="53"/>
      <c r="T128" s="53"/>
      <c r="U128" s="54">
        <f t="shared" si="69"/>
      </c>
      <c r="V128" s="54">
        <f t="shared" si="70"/>
      </c>
      <c r="W128" s="55">
        <f t="shared" si="71"/>
        <v>0</v>
      </c>
      <c r="X128" s="53"/>
      <c r="Y128" s="54">
        <f t="shared" si="9"/>
      </c>
      <c r="Z128" s="53"/>
      <c r="AA128" s="54">
        <f t="shared" si="10"/>
      </c>
      <c r="AB128" s="53"/>
      <c r="AC128" s="54">
        <f t="shared" si="11"/>
      </c>
      <c r="AD128" s="53"/>
      <c r="AE128" s="54">
        <f t="shared" si="72"/>
      </c>
      <c r="AF128" s="54">
        <f t="shared" si="73"/>
      </c>
      <c r="AG128" s="54">
        <f t="shared" si="74"/>
      </c>
      <c r="AH128" s="54">
        <f t="shared" si="75"/>
      </c>
      <c r="AI128" s="56">
        <f t="shared" si="27"/>
      </c>
      <c r="AJ128" s="56">
        <f t="shared" si="76"/>
      </c>
      <c r="AK128" s="56">
        <f t="shared" si="77"/>
      </c>
      <c r="AL128" s="56">
        <f t="shared" si="78"/>
      </c>
      <c r="AM128" s="56">
        <f t="shared" si="31"/>
      </c>
    </row>
    <row r="129" spans="1:39" s="2" customFormat="1" ht="15" customHeight="1">
      <c r="A129" s="70">
        <v>120</v>
      </c>
      <c r="B129" s="73" t="s">
        <v>222</v>
      </c>
      <c r="C129" s="53"/>
      <c r="D129" s="53"/>
      <c r="E129" s="53"/>
      <c r="F129" s="53"/>
      <c r="G129" s="53"/>
      <c r="H129" s="53"/>
      <c r="I129" s="54">
        <f t="shared" si="19"/>
      </c>
      <c r="J129" s="55">
        <f t="shared" si="68"/>
        <v>0</v>
      </c>
      <c r="K129" s="53"/>
      <c r="L129" s="53"/>
      <c r="M129" s="55">
        <f t="shared" si="5"/>
        <v>0</v>
      </c>
      <c r="N129" s="53"/>
      <c r="O129" s="53"/>
      <c r="P129" s="53"/>
      <c r="Q129" s="54">
        <f t="shared" si="21"/>
      </c>
      <c r="R129" s="53"/>
      <c r="S129" s="53"/>
      <c r="T129" s="53"/>
      <c r="U129" s="54">
        <f t="shared" si="69"/>
      </c>
      <c r="V129" s="54">
        <f t="shared" si="70"/>
      </c>
      <c r="W129" s="55">
        <f t="shared" si="71"/>
        <v>0</v>
      </c>
      <c r="X129" s="53"/>
      <c r="Y129" s="54">
        <f t="shared" si="9"/>
      </c>
      <c r="Z129" s="53"/>
      <c r="AA129" s="54">
        <f t="shared" si="10"/>
      </c>
      <c r="AB129" s="53"/>
      <c r="AC129" s="54">
        <f t="shared" si="11"/>
      </c>
      <c r="AD129" s="53"/>
      <c r="AE129" s="54">
        <f t="shared" si="72"/>
      </c>
      <c r="AF129" s="54">
        <f t="shared" si="73"/>
      </c>
      <c r="AG129" s="54">
        <f t="shared" si="74"/>
      </c>
      <c r="AH129" s="54">
        <f t="shared" si="75"/>
      </c>
      <c r="AI129" s="56">
        <f t="shared" si="27"/>
      </c>
      <c r="AJ129" s="56">
        <f t="shared" si="76"/>
      </c>
      <c r="AK129" s="56">
        <f t="shared" si="77"/>
      </c>
      <c r="AL129" s="56">
        <f t="shared" si="78"/>
      </c>
      <c r="AM129" s="56">
        <f t="shared" si="31"/>
      </c>
    </row>
    <row r="130" spans="1:39" s="2" customFormat="1" ht="15" customHeight="1">
      <c r="A130" s="70">
        <v>121</v>
      </c>
      <c r="B130" s="72" t="s">
        <v>252</v>
      </c>
      <c r="C130" s="53"/>
      <c r="D130" s="53"/>
      <c r="E130" s="53"/>
      <c r="F130" s="53"/>
      <c r="G130" s="53"/>
      <c r="H130" s="53"/>
      <c r="I130" s="54">
        <f t="shared" si="19"/>
      </c>
      <c r="J130" s="55">
        <f t="shared" si="68"/>
        <v>0</v>
      </c>
      <c r="K130" s="53"/>
      <c r="L130" s="53"/>
      <c r="M130" s="55">
        <f t="shared" si="5"/>
        <v>0</v>
      </c>
      <c r="N130" s="53"/>
      <c r="O130" s="53"/>
      <c r="P130" s="53"/>
      <c r="Q130" s="54">
        <f t="shared" si="21"/>
      </c>
      <c r="R130" s="53"/>
      <c r="S130" s="53"/>
      <c r="T130" s="53"/>
      <c r="U130" s="54">
        <f t="shared" si="69"/>
      </c>
      <c r="V130" s="54">
        <f t="shared" si="70"/>
      </c>
      <c r="W130" s="55">
        <f t="shared" si="71"/>
        <v>0</v>
      </c>
      <c r="X130" s="53"/>
      <c r="Y130" s="54">
        <f t="shared" si="9"/>
      </c>
      <c r="Z130" s="53"/>
      <c r="AA130" s="54">
        <f t="shared" si="10"/>
      </c>
      <c r="AB130" s="53"/>
      <c r="AC130" s="54">
        <f t="shared" si="11"/>
      </c>
      <c r="AD130" s="53"/>
      <c r="AE130" s="54">
        <f t="shared" si="72"/>
      </c>
      <c r="AF130" s="54">
        <f t="shared" si="73"/>
      </c>
      <c r="AG130" s="54">
        <f t="shared" si="74"/>
      </c>
      <c r="AH130" s="54">
        <f t="shared" si="75"/>
      </c>
      <c r="AI130" s="56">
        <f t="shared" si="27"/>
      </c>
      <c r="AJ130" s="56">
        <f t="shared" si="76"/>
      </c>
      <c r="AK130" s="56">
        <f t="shared" si="77"/>
      </c>
      <c r="AL130" s="56">
        <f t="shared" si="78"/>
      </c>
      <c r="AM130" s="56">
        <f t="shared" si="31"/>
      </c>
    </row>
    <row r="131" spans="1:39" s="2" customFormat="1" ht="15" customHeight="1">
      <c r="A131" s="70">
        <v>122</v>
      </c>
      <c r="B131" s="72" t="s">
        <v>253</v>
      </c>
      <c r="C131" s="53"/>
      <c r="D131" s="53"/>
      <c r="E131" s="53"/>
      <c r="F131" s="53"/>
      <c r="G131" s="53"/>
      <c r="H131" s="53"/>
      <c r="I131" s="54">
        <f t="shared" si="19"/>
      </c>
      <c r="J131" s="55">
        <f t="shared" si="68"/>
        <v>0</v>
      </c>
      <c r="K131" s="53"/>
      <c r="L131" s="53"/>
      <c r="M131" s="55">
        <f t="shared" si="5"/>
        <v>0</v>
      </c>
      <c r="N131" s="53"/>
      <c r="O131" s="53"/>
      <c r="P131" s="53"/>
      <c r="Q131" s="54">
        <f t="shared" si="21"/>
      </c>
      <c r="R131" s="53"/>
      <c r="S131" s="53"/>
      <c r="T131" s="53"/>
      <c r="U131" s="54">
        <f t="shared" si="69"/>
      </c>
      <c r="V131" s="54">
        <f t="shared" si="70"/>
      </c>
      <c r="W131" s="55">
        <f t="shared" si="71"/>
        <v>0</v>
      </c>
      <c r="X131" s="53"/>
      <c r="Y131" s="54">
        <f t="shared" si="9"/>
      </c>
      <c r="Z131" s="53"/>
      <c r="AA131" s="54">
        <f t="shared" si="10"/>
      </c>
      <c r="AB131" s="53"/>
      <c r="AC131" s="54">
        <f t="shared" si="11"/>
      </c>
      <c r="AD131" s="53"/>
      <c r="AE131" s="54">
        <f t="shared" si="72"/>
      </c>
      <c r="AF131" s="54">
        <f t="shared" si="73"/>
      </c>
      <c r="AG131" s="54">
        <f t="shared" si="74"/>
      </c>
      <c r="AH131" s="54">
        <f t="shared" si="75"/>
      </c>
      <c r="AI131" s="56">
        <f t="shared" si="27"/>
      </c>
      <c r="AJ131" s="56">
        <f t="shared" si="76"/>
      </c>
      <c r="AK131" s="56">
        <f t="shared" si="77"/>
      </c>
      <c r="AL131" s="56">
        <f t="shared" si="78"/>
      </c>
      <c r="AM131" s="56">
        <f t="shared" si="31"/>
      </c>
    </row>
    <row r="132" spans="1:39" s="2" customFormat="1" ht="15" customHeight="1">
      <c r="A132" s="141" t="s">
        <v>274</v>
      </c>
      <c r="B132" s="142"/>
      <c r="C132" s="60"/>
      <c r="D132" s="61">
        <f>SUM(D122:D131)</f>
        <v>0</v>
      </c>
      <c r="E132" s="61">
        <f>SUM(E122:E131)</f>
        <v>0</v>
      </c>
      <c r="F132" s="61">
        <f>SUM(F122:F131)</f>
        <v>0</v>
      </c>
      <c r="G132" s="61">
        <f>SUM(G122:G131)</f>
        <v>0</v>
      </c>
      <c r="H132" s="61">
        <f>SUM(H122:H131)</f>
        <v>0</v>
      </c>
      <c r="I132" s="62">
        <f t="shared" si="19"/>
      </c>
      <c r="J132" s="61">
        <f>D132+G132</f>
        <v>0</v>
      </c>
      <c r="K132" s="61">
        <f>SUM(K122:K131)</f>
        <v>0</v>
      </c>
      <c r="L132" s="61">
        <f>SUM(L122:L131)</f>
        <v>0</v>
      </c>
      <c r="M132" s="61">
        <f>K132+L132</f>
        <v>0</v>
      </c>
      <c r="N132" s="61">
        <f>SUM(N122:N131)</f>
        <v>0</v>
      </c>
      <c r="O132" s="61">
        <f>SUM(O122:O131)</f>
        <v>0</v>
      </c>
      <c r="P132" s="61">
        <f>SUM(P122:P131)</f>
        <v>0</v>
      </c>
      <c r="Q132" s="62">
        <f t="shared" si="21"/>
      </c>
      <c r="R132" s="61">
        <f>SUM(R122:R131)</f>
        <v>0</v>
      </c>
      <c r="S132" s="61">
        <f>SUM(S122:S131)</f>
        <v>0</v>
      </c>
      <c r="T132" s="61">
        <f>SUM(T122:T131)</f>
        <v>0</v>
      </c>
      <c r="U132" s="63">
        <f>IF((C132=0),"",(R132/C132))</f>
      </c>
      <c r="V132" s="63">
        <f>IF((C132=0),"",(S132/C132))</f>
      </c>
      <c r="W132" s="61">
        <f>X132+Z132+AB132+AD132</f>
        <v>0</v>
      </c>
      <c r="X132" s="61">
        <f>SUM(X122:X131)</f>
        <v>0</v>
      </c>
      <c r="Y132" s="63">
        <f>IF((W132=0),"",((X132/W132)*100))</f>
      </c>
      <c r="Z132" s="61">
        <f>SUM(Z122:Z131)</f>
        <v>0</v>
      </c>
      <c r="AA132" s="63">
        <f>IF((W132=0),"",((Z132/W132)*100))</f>
      </c>
      <c r="AB132" s="61">
        <f>SUM(AB122:AB131)</f>
        <v>0</v>
      </c>
      <c r="AC132" s="63">
        <f>IF((W132=0),"",((AB132/W132)*100))</f>
      </c>
      <c r="AD132" s="61">
        <f>SUM(AD122:AD131)</f>
        <v>0</v>
      </c>
      <c r="AE132" s="63">
        <f>IF((W132=0),"",((AD132/W132)*100))</f>
      </c>
      <c r="AF132" s="63">
        <f>IF((G132=0),"",((M132/G132)*100))</f>
      </c>
      <c r="AG132" s="63">
        <f>IF((J132=0),"",((M132/J132)*100))</f>
      </c>
      <c r="AH132" s="63">
        <f>IF((M132=0),"",((((M132-Z132)-AB132)/M132)*100))</f>
      </c>
      <c r="AI132" s="64">
        <f t="shared" si="27"/>
      </c>
      <c r="AJ132" s="65">
        <f>IF((K132=0),"",((K132/M132)*100))</f>
      </c>
      <c r="AK132" s="65">
        <f>IF((L132=0),"",((L132/M132)*100))</f>
      </c>
      <c r="AL132" s="65">
        <f>IF((M132=0),"",((P132/M132)*100))</f>
      </c>
      <c r="AM132" s="64">
        <f t="shared" si="31"/>
      </c>
    </row>
    <row r="133" spans="1:39" s="2" customFormat="1" ht="15" customHeight="1">
      <c r="A133" s="141" t="s">
        <v>275</v>
      </c>
      <c r="B133" s="142"/>
      <c r="C133" s="60">
        <v>8</v>
      </c>
      <c r="D133" s="61">
        <f>SUM(D121:D131)</f>
        <v>734</v>
      </c>
      <c r="E133" s="61">
        <f>SUM(E121:E131)</f>
        <v>15</v>
      </c>
      <c r="F133" s="61">
        <f>SUM(F121:F131)</f>
        <v>107</v>
      </c>
      <c r="G133" s="61">
        <f>SUM(G121:G131)</f>
        <v>3554</v>
      </c>
      <c r="H133" s="61">
        <f>SUM(H121:H131)</f>
        <v>3535</v>
      </c>
      <c r="I133" s="62">
        <f t="shared" si="19"/>
        <v>40.38636363636363</v>
      </c>
      <c r="J133" s="61">
        <f>D133+G133</f>
        <v>4288</v>
      </c>
      <c r="K133" s="61">
        <f>SUM(K121:K131)</f>
        <v>2248</v>
      </c>
      <c r="L133" s="61">
        <f>SUM(L121:L131)</f>
        <v>843</v>
      </c>
      <c r="M133" s="61">
        <f>K133+L133</f>
        <v>3091</v>
      </c>
      <c r="N133" s="61">
        <f>SUM(N121:N131)</f>
        <v>0</v>
      </c>
      <c r="O133" s="61">
        <f>SUM(O121:O131)</f>
        <v>16</v>
      </c>
      <c r="P133" s="61">
        <f>SUM(P121:P131)</f>
        <v>242</v>
      </c>
      <c r="Q133" s="62">
        <f t="shared" si="21"/>
        <v>35.125</v>
      </c>
      <c r="R133" s="61">
        <f>SUM(R121:R131)</f>
        <v>1197</v>
      </c>
      <c r="S133" s="61">
        <f>SUM(S121:S131)</f>
        <v>9</v>
      </c>
      <c r="T133" s="61">
        <f>SUM(T121:T131)</f>
        <v>136</v>
      </c>
      <c r="U133" s="63">
        <f>IF((C133=0),"",(R133/C133))</f>
        <v>149.625</v>
      </c>
      <c r="V133" s="63">
        <f>IF((C133=0),"",(S133/C133))</f>
        <v>1.125</v>
      </c>
      <c r="W133" s="61">
        <f>X133+Z133+AB133+AD133</f>
        <v>242</v>
      </c>
      <c r="X133" s="61">
        <f>SUM(X121:X131)</f>
        <v>192</v>
      </c>
      <c r="Y133" s="63">
        <f>IF((W133=0),"",((X133/W133)*100))</f>
        <v>79.33884297520662</v>
      </c>
      <c r="Z133" s="61">
        <f>SUM(Z121:Z131)</f>
        <v>10</v>
      </c>
      <c r="AA133" s="63">
        <f>IF((W133=0),"",((Z133/W133)*100))</f>
        <v>4.132231404958678</v>
      </c>
      <c r="AB133" s="61">
        <f>SUM(AB121:AB131)</f>
        <v>36</v>
      </c>
      <c r="AC133" s="63">
        <f>IF((W133=0),"",((AB133/W133)*100))</f>
        <v>14.87603305785124</v>
      </c>
      <c r="AD133" s="61">
        <f>SUM(AD121:AD131)</f>
        <v>4</v>
      </c>
      <c r="AE133" s="63">
        <f>IF((W133=0),"",((AD133/W133)*100))</f>
        <v>1.6528925619834711</v>
      </c>
      <c r="AF133" s="63">
        <f>IF((G133=0),"",((M133/G133)*100))</f>
        <v>86.9724254361283</v>
      </c>
      <c r="AG133" s="63">
        <f>IF((J133=0),"",((M133/J133)*100))</f>
        <v>72.08488805970148</v>
      </c>
      <c r="AH133" s="63">
        <f>IF((M133=0),"",((((M133-Z133)-AB133)/M133)*100))</f>
        <v>98.51180847622129</v>
      </c>
      <c r="AI133" s="64">
        <f t="shared" si="27"/>
        <v>4.0416432189082725</v>
      </c>
      <c r="AJ133" s="65">
        <f>IF((K133=0),"",((K133/M133)*100))</f>
        <v>72.72727272727273</v>
      </c>
      <c r="AK133" s="65">
        <f>IF((L133=0),"",((L133/M133)*100))</f>
        <v>27.27272727272727</v>
      </c>
      <c r="AL133" s="65">
        <f>IF((M133=0),"",((P133/M133)*100))</f>
        <v>7.829181494661921</v>
      </c>
      <c r="AM133" s="64">
        <f t="shared" si="31"/>
        <v>48.72727272727273</v>
      </c>
    </row>
    <row r="134" spans="1:39" s="2" customFormat="1" ht="15" customHeight="1">
      <c r="A134" s="70">
        <v>123</v>
      </c>
      <c r="B134" s="73" t="s">
        <v>109</v>
      </c>
      <c r="C134" s="53"/>
      <c r="D134" s="53"/>
      <c r="E134" s="53"/>
      <c r="F134" s="53"/>
      <c r="G134" s="53"/>
      <c r="H134" s="53"/>
      <c r="I134" s="54">
        <f t="shared" si="19"/>
      </c>
      <c r="J134" s="55">
        <f>D134+G134</f>
        <v>0</v>
      </c>
      <c r="K134" s="53"/>
      <c r="L134" s="53"/>
      <c r="M134" s="55">
        <f t="shared" si="5"/>
        <v>0</v>
      </c>
      <c r="N134" s="53"/>
      <c r="O134" s="53"/>
      <c r="P134" s="53"/>
      <c r="Q134" s="54">
        <f t="shared" si="21"/>
      </c>
      <c r="R134" s="53"/>
      <c r="S134" s="53"/>
      <c r="T134" s="53"/>
      <c r="U134" s="54">
        <f>IF((C134=0),"",(R134/C134))</f>
      </c>
      <c r="V134" s="54">
        <f>IF((C134=0),"",(S134/C134))</f>
      </c>
      <c r="W134" s="55">
        <f>X134+Z134+AB134+AD134</f>
        <v>0</v>
      </c>
      <c r="X134" s="53"/>
      <c r="Y134" s="54">
        <f t="shared" si="9"/>
      </c>
      <c r="Z134" s="53"/>
      <c r="AA134" s="54">
        <f t="shared" si="10"/>
      </c>
      <c r="AB134" s="53"/>
      <c r="AC134" s="54">
        <f t="shared" si="11"/>
      </c>
      <c r="AD134" s="53"/>
      <c r="AE134" s="54">
        <f>IF((W134=0),"",((AD134/W134)*100))</f>
      </c>
      <c r="AF134" s="54">
        <f>IF((G134=0),"",((M134/G134)*100))</f>
      </c>
      <c r="AG134" s="54">
        <f>IF((J134=0),"",((M134/J134)*100))</f>
      </c>
      <c r="AH134" s="54">
        <f>IF((M134=0),"",((((M134-Z134)-AB134)/M134)*100))</f>
      </c>
      <c r="AI134" s="56">
        <f t="shared" si="27"/>
      </c>
      <c r="AJ134" s="56">
        <f>IF((K134=0),"",((K134/M134)*100))</f>
      </c>
      <c r="AK134" s="56">
        <f>IF((L134=0),"",((L134/M134)*100))</f>
      </c>
      <c r="AL134" s="56">
        <f>IF((M134=0),"",((P134/M134)*100))</f>
      </c>
      <c r="AM134" s="56">
        <f t="shared" si="31"/>
      </c>
    </row>
    <row r="135" spans="1:39" s="2" customFormat="1" ht="15" customHeight="1">
      <c r="A135" s="70">
        <v>124</v>
      </c>
      <c r="B135" s="73" t="s">
        <v>110</v>
      </c>
      <c r="C135" s="53">
        <v>1</v>
      </c>
      <c r="D135" s="53"/>
      <c r="E135" s="53"/>
      <c r="F135" s="53"/>
      <c r="G135" s="53">
        <v>8</v>
      </c>
      <c r="H135" s="53">
        <v>8</v>
      </c>
      <c r="I135" s="54">
        <f t="shared" si="19"/>
        <v>0.7272727272727273</v>
      </c>
      <c r="J135" s="55">
        <f>D135+G135</f>
        <v>8</v>
      </c>
      <c r="K135" s="53">
        <v>5</v>
      </c>
      <c r="L135" s="53">
        <v>3</v>
      </c>
      <c r="M135" s="55">
        <f t="shared" si="5"/>
        <v>8</v>
      </c>
      <c r="N135" s="53"/>
      <c r="O135" s="53"/>
      <c r="P135" s="53"/>
      <c r="Q135" s="54">
        <f t="shared" si="21"/>
        <v>0.7272727272727273</v>
      </c>
      <c r="R135" s="53"/>
      <c r="S135" s="53"/>
      <c r="T135" s="53"/>
      <c r="U135" s="54">
        <f>IF((C135=0),"",(R135/C135))</f>
        <v>0</v>
      </c>
      <c r="V135" s="54">
        <f>IF((C135=0),"",(S135/C135))</f>
        <v>0</v>
      </c>
      <c r="W135" s="55">
        <f>X135+Z135+AB135+AD135</f>
        <v>3</v>
      </c>
      <c r="X135" s="53">
        <v>3</v>
      </c>
      <c r="Y135" s="54">
        <f t="shared" si="9"/>
        <v>100</v>
      </c>
      <c r="Z135" s="53"/>
      <c r="AA135" s="54">
        <f t="shared" si="10"/>
        <v>0</v>
      </c>
      <c r="AB135" s="53"/>
      <c r="AC135" s="54">
        <f t="shared" si="11"/>
        <v>0</v>
      </c>
      <c r="AD135" s="53"/>
      <c r="AE135" s="54">
        <f>IF((W135=0),"",((AD135/W135)*100))</f>
        <v>0</v>
      </c>
      <c r="AF135" s="54">
        <f>IF((G135=0),"",((M135/G135)*100))</f>
        <v>100</v>
      </c>
      <c r="AG135" s="54">
        <f>IF((J135=0),"",((M135/J135)*100))</f>
        <v>100</v>
      </c>
      <c r="AH135" s="54">
        <f>IF((M135=0),"",((((M135-Z135)-AB135)/M135)*100))</f>
        <v>100</v>
      </c>
      <c r="AI135" s="56">
        <f t="shared" si="27"/>
        <v>0</v>
      </c>
      <c r="AJ135" s="56">
        <f>IF((K135=0),"",((K135/M135)*100))</f>
        <v>62.5</v>
      </c>
      <c r="AK135" s="56">
        <f>IF((L135=0),"",((L135/M135)*100))</f>
        <v>37.5</v>
      </c>
      <c r="AL135" s="56">
        <f>IF((M135=0),"",((P135/M135)*100))</f>
        <v>0</v>
      </c>
      <c r="AM135" s="56">
        <f t="shared" si="31"/>
        <v>0.7272727272727273</v>
      </c>
    </row>
    <row r="136" spans="1:39" s="2" customFormat="1" ht="15" customHeight="1">
      <c r="A136" s="70">
        <v>125</v>
      </c>
      <c r="B136" s="73" t="s">
        <v>111</v>
      </c>
      <c r="C136" s="53">
        <v>2</v>
      </c>
      <c r="D136" s="53"/>
      <c r="E136" s="53"/>
      <c r="F136" s="53"/>
      <c r="G136" s="53">
        <v>9</v>
      </c>
      <c r="H136" s="53">
        <v>9</v>
      </c>
      <c r="I136" s="54">
        <f t="shared" si="19"/>
        <v>0.4090909090909091</v>
      </c>
      <c r="J136" s="55">
        <f>D136+G136</f>
        <v>9</v>
      </c>
      <c r="K136" s="53">
        <v>8</v>
      </c>
      <c r="L136" s="53">
        <v>1</v>
      </c>
      <c r="M136" s="55">
        <f t="shared" si="5"/>
        <v>9</v>
      </c>
      <c r="N136" s="53"/>
      <c r="O136" s="53"/>
      <c r="P136" s="53"/>
      <c r="Q136" s="54">
        <f t="shared" si="21"/>
        <v>0.4090909090909091</v>
      </c>
      <c r="R136" s="53"/>
      <c r="S136" s="53"/>
      <c r="T136" s="53"/>
      <c r="U136" s="54">
        <f>IF((C136=0),"",(R136/C136))</f>
        <v>0</v>
      </c>
      <c r="V136" s="54">
        <f>IF((C136=0),"",(S136/C136))</f>
        <v>0</v>
      </c>
      <c r="W136" s="55">
        <f>X136+Z136+AB136+AD136</f>
        <v>7</v>
      </c>
      <c r="X136" s="53">
        <v>6</v>
      </c>
      <c r="Y136" s="54">
        <f t="shared" si="9"/>
        <v>85.71428571428571</v>
      </c>
      <c r="Z136" s="53">
        <v>1</v>
      </c>
      <c r="AA136" s="54">
        <f t="shared" si="10"/>
        <v>14.285714285714285</v>
      </c>
      <c r="AB136" s="53"/>
      <c r="AC136" s="54">
        <f t="shared" si="11"/>
        <v>0</v>
      </c>
      <c r="AD136" s="53"/>
      <c r="AE136" s="54">
        <f>IF((W136=0),"",((AD136/W136)*100))</f>
        <v>0</v>
      </c>
      <c r="AF136" s="54">
        <f>IF((G136=0),"",((M136/G136)*100))</f>
        <v>100</v>
      </c>
      <c r="AG136" s="54">
        <f>IF((J136=0),"",((M136/J136)*100))</f>
        <v>100</v>
      </c>
      <c r="AH136" s="54">
        <f>IF((M136=0),"",((((M136-Z136)-AB136)/M136)*100))</f>
        <v>88.88888888888889</v>
      </c>
      <c r="AI136" s="56">
        <f t="shared" si="27"/>
        <v>0</v>
      </c>
      <c r="AJ136" s="56">
        <f>IF((K136=0),"",((K136/M136)*100))</f>
        <v>88.88888888888889</v>
      </c>
      <c r="AK136" s="56">
        <f>IF((L136=0),"",((L136/M136)*100))</f>
        <v>11.11111111111111</v>
      </c>
      <c r="AL136" s="56">
        <f>IF((M136=0),"",((P136/M136)*100))</f>
        <v>0</v>
      </c>
      <c r="AM136" s="56">
        <f t="shared" si="31"/>
        <v>0.4090909090909091</v>
      </c>
    </row>
    <row r="137" spans="1:39" ht="15" customHeight="1">
      <c r="A137" s="70">
        <v>126</v>
      </c>
      <c r="B137" s="71" t="s">
        <v>160</v>
      </c>
      <c r="C137" s="53"/>
      <c r="D137" s="53"/>
      <c r="E137" s="53"/>
      <c r="F137" s="53"/>
      <c r="G137" s="53"/>
      <c r="H137" s="53"/>
      <c r="I137" s="54">
        <f t="shared" si="19"/>
      </c>
      <c r="J137" s="55">
        <f aca="true" t="shared" si="79" ref="J137:J144">D137+G137</f>
        <v>0</v>
      </c>
      <c r="K137" s="53"/>
      <c r="L137" s="53"/>
      <c r="M137" s="55">
        <f aca="true" t="shared" si="80" ref="M137:M144">K137+L137</f>
        <v>0</v>
      </c>
      <c r="N137" s="53"/>
      <c r="O137" s="53"/>
      <c r="P137" s="53"/>
      <c r="Q137" s="54">
        <f t="shared" si="21"/>
      </c>
      <c r="R137" s="53"/>
      <c r="S137" s="53"/>
      <c r="T137" s="53"/>
      <c r="U137" s="54">
        <f aca="true" t="shared" si="81" ref="U137:U144">IF((C137=0),"",(R137/C137))</f>
      </c>
      <c r="V137" s="54">
        <f aca="true" t="shared" si="82" ref="V137:V144">IF((C137=0),"",(S137/C137))</f>
      </c>
      <c r="W137" s="55">
        <f aca="true" t="shared" si="83" ref="W137:W144">X137+Z137+AB137+AD137</f>
        <v>0</v>
      </c>
      <c r="X137" s="53"/>
      <c r="Y137" s="54">
        <f aca="true" t="shared" si="84" ref="Y137:Y144">IF((W137=0),"",((X137/W137)*100))</f>
      </c>
      <c r="Z137" s="53"/>
      <c r="AA137" s="54">
        <f aca="true" t="shared" si="85" ref="AA137:AA144">IF((W137=0),"",((Z137/W137)*100))</f>
      </c>
      <c r="AB137" s="53"/>
      <c r="AC137" s="54">
        <f aca="true" t="shared" si="86" ref="AC137:AC144">IF((W137=0),"",((AB137/W137)*100))</f>
      </c>
      <c r="AD137" s="53"/>
      <c r="AE137" s="54">
        <f aca="true" t="shared" si="87" ref="AE137:AE144">IF((W137=0),"",((AD137/W137)*100))</f>
      </c>
      <c r="AF137" s="54">
        <f aca="true" t="shared" si="88" ref="AF137:AF144">IF((G137=0),"",((M137/G137)*100))</f>
      </c>
      <c r="AG137" s="54">
        <f aca="true" t="shared" si="89" ref="AG137:AG144">IF((J137=0),"",((M137/J137)*100))</f>
      </c>
      <c r="AH137" s="54">
        <f aca="true" t="shared" si="90" ref="AH137:AH144">IF((M137=0),"",((((M137-Z137)-AB137)/M137)*100))</f>
      </c>
      <c r="AI137" s="56">
        <f t="shared" si="27"/>
      </c>
      <c r="AJ137" s="56">
        <f aca="true" t="shared" si="91" ref="AJ137:AJ144">IF((K137=0),"",((K137/M137)*100))</f>
      </c>
      <c r="AK137" s="56">
        <f aca="true" t="shared" si="92" ref="AK137:AK144">IF((L137=0),"",((L137/M137)*100))</f>
      </c>
      <c r="AL137" s="56">
        <f aca="true" t="shared" si="93" ref="AL137:AL144">IF((M137=0),"",((P137/M137)*100))</f>
      </c>
      <c r="AM137" s="56">
        <f t="shared" si="31"/>
      </c>
    </row>
    <row r="138" spans="1:39" ht="15" customHeight="1">
      <c r="A138" s="70">
        <v>127</v>
      </c>
      <c r="B138" s="71" t="s">
        <v>161</v>
      </c>
      <c r="C138" s="53">
        <v>1</v>
      </c>
      <c r="D138" s="53">
        <v>2</v>
      </c>
      <c r="E138" s="53"/>
      <c r="F138" s="53"/>
      <c r="G138" s="53">
        <v>4</v>
      </c>
      <c r="H138" s="53">
        <v>3</v>
      </c>
      <c r="I138" s="54">
        <f aca="true" t="shared" si="94" ref="I138:I159">IF((C138=0),"",((G138/C138)/11))</f>
        <v>0.36363636363636365</v>
      </c>
      <c r="J138" s="55">
        <f t="shared" si="79"/>
        <v>6</v>
      </c>
      <c r="K138" s="53">
        <v>5</v>
      </c>
      <c r="L138" s="53"/>
      <c r="M138" s="55">
        <f t="shared" si="80"/>
        <v>5</v>
      </c>
      <c r="N138" s="53"/>
      <c r="O138" s="53"/>
      <c r="P138" s="53"/>
      <c r="Q138" s="54">
        <f aca="true" t="shared" si="95" ref="Q138:Q159">IF((C138=0),"",((M138/C138)/11))</f>
        <v>0.45454545454545453</v>
      </c>
      <c r="R138" s="53">
        <v>1</v>
      </c>
      <c r="S138" s="53"/>
      <c r="T138" s="53"/>
      <c r="U138" s="54">
        <f t="shared" si="81"/>
        <v>1</v>
      </c>
      <c r="V138" s="54">
        <f t="shared" si="82"/>
        <v>0</v>
      </c>
      <c r="W138" s="55">
        <f t="shared" si="83"/>
        <v>4</v>
      </c>
      <c r="X138" s="53">
        <v>1</v>
      </c>
      <c r="Y138" s="54">
        <f t="shared" si="84"/>
        <v>25</v>
      </c>
      <c r="Z138" s="53">
        <v>2</v>
      </c>
      <c r="AA138" s="54">
        <f t="shared" si="85"/>
        <v>50</v>
      </c>
      <c r="AB138" s="53">
        <v>1</v>
      </c>
      <c r="AC138" s="54">
        <f t="shared" si="86"/>
        <v>25</v>
      </c>
      <c r="AD138" s="53"/>
      <c r="AE138" s="54">
        <f t="shared" si="87"/>
        <v>0</v>
      </c>
      <c r="AF138" s="54">
        <f t="shared" si="88"/>
        <v>125</v>
      </c>
      <c r="AG138" s="54">
        <f t="shared" si="89"/>
        <v>83.33333333333334</v>
      </c>
      <c r="AH138" s="54">
        <f t="shared" si="90"/>
        <v>40</v>
      </c>
      <c r="AI138" s="56">
        <f aca="true" t="shared" si="96" ref="AI138:AI159">IF((G138=0),"",((R138*12)/G138))</f>
        <v>3</v>
      </c>
      <c r="AJ138" s="56">
        <f t="shared" si="91"/>
        <v>100</v>
      </c>
      <c r="AK138" s="56">
        <f t="shared" si="92"/>
      </c>
      <c r="AL138" s="56">
        <f t="shared" si="93"/>
        <v>0</v>
      </c>
      <c r="AM138" s="56">
        <f aca="true" t="shared" si="97" ref="AM138:AM159">IF((C138=0),"",((J138/C138/11)))</f>
        <v>0.5454545454545454</v>
      </c>
    </row>
    <row r="139" spans="1:39" ht="15" customHeight="1">
      <c r="A139" s="70">
        <v>128</v>
      </c>
      <c r="B139" s="71" t="s">
        <v>162</v>
      </c>
      <c r="C139" s="53">
        <v>1</v>
      </c>
      <c r="D139" s="53"/>
      <c r="E139" s="53"/>
      <c r="F139" s="53"/>
      <c r="G139" s="53">
        <v>11</v>
      </c>
      <c r="H139" s="53">
        <v>11</v>
      </c>
      <c r="I139" s="54">
        <f t="shared" si="94"/>
        <v>1</v>
      </c>
      <c r="J139" s="55">
        <f t="shared" si="79"/>
        <v>11</v>
      </c>
      <c r="K139" s="53">
        <v>9</v>
      </c>
      <c r="L139" s="53">
        <v>2</v>
      </c>
      <c r="M139" s="55">
        <f t="shared" si="80"/>
        <v>11</v>
      </c>
      <c r="N139" s="53"/>
      <c r="O139" s="53"/>
      <c r="P139" s="53"/>
      <c r="Q139" s="54">
        <f t="shared" si="95"/>
        <v>1</v>
      </c>
      <c r="R139" s="53"/>
      <c r="S139" s="53"/>
      <c r="T139" s="53"/>
      <c r="U139" s="54">
        <f t="shared" si="81"/>
        <v>0</v>
      </c>
      <c r="V139" s="54">
        <f t="shared" si="82"/>
        <v>0</v>
      </c>
      <c r="W139" s="55">
        <f t="shared" si="83"/>
        <v>0</v>
      </c>
      <c r="X139" s="53"/>
      <c r="Y139" s="54">
        <f t="shared" si="84"/>
      </c>
      <c r="Z139" s="53"/>
      <c r="AA139" s="54">
        <f t="shared" si="85"/>
      </c>
      <c r="AB139" s="53"/>
      <c r="AC139" s="54">
        <f t="shared" si="86"/>
      </c>
      <c r="AD139" s="53"/>
      <c r="AE139" s="54">
        <f t="shared" si="87"/>
      </c>
      <c r="AF139" s="54">
        <f t="shared" si="88"/>
        <v>100</v>
      </c>
      <c r="AG139" s="54">
        <f t="shared" si="89"/>
        <v>100</v>
      </c>
      <c r="AH139" s="54">
        <f t="shared" si="90"/>
        <v>100</v>
      </c>
      <c r="AI139" s="56">
        <f t="shared" si="96"/>
        <v>0</v>
      </c>
      <c r="AJ139" s="56">
        <f t="shared" si="91"/>
        <v>81.81818181818183</v>
      </c>
      <c r="AK139" s="56">
        <f t="shared" si="92"/>
        <v>18.181818181818183</v>
      </c>
      <c r="AL139" s="56">
        <f t="shared" si="93"/>
        <v>0</v>
      </c>
      <c r="AM139" s="56">
        <f t="shared" si="97"/>
        <v>1</v>
      </c>
    </row>
    <row r="140" spans="1:39" ht="15" customHeight="1">
      <c r="A140" s="70">
        <v>129</v>
      </c>
      <c r="B140" s="71" t="s">
        <v>163</v>
      </c>
      <c r="C140" s="53">
        <v>2</v>
      </c>
      <c r="D140" s="53">
        <v>1</v>
      </c>
      <c r="E140" s="53"/>
      <c r="F140" s="53"/>
      <c r="G140" s="53">
        <v>20</v>
      </c>
      <c r="H140" s="53">
        <v>20</v>
      </c>
      <c r="I140" s="54">
        <f t="shared" si="94"/>
        <v>0.9090909090909091</v>
      </c>
      <c r="J140" s="55">
        <f t="shared" si="79"/>
        <v>21</v>
      </c>
      <c r="K140" s="53">
        <v>20</v>
      </c>
      <c r="L140" s="53">
        <v>1</v>
      </c>
      <c r="M140" s="55">
        <f t="shared" si="80"/>
        <v>21</v>
      </c>
      <c r="N140" s="53"/>
      <c r="O140" s="53"/>
      <c r="P140" s="53"/>
      <c r="Q140" s="54">
        <f t="shared" si="95"/>
        <v>0.9545454545454546</v>
      </c>
      <c r="R140" s="53"/>
      <c r="S140" s="53"/>
      <c r="T140" s="53"/>
      <c r="U140" s="54">
        <f t="shared" si="81"/>
        <v>0</v>
      </c>
      <c r="V140" s="54">
        <f t="shared" si="82"/>
        <v>0</v>
      </c>
      <c r="W140" s="55">
        <f t="shared" si="83"/>
        <v>0</v>
      </c>
      <c r="X140" s="53"/>
      <c r="Y140" s="54">
        <f t="shared" si="84"/>
      </c>
      <c r="Z140" s="53"/>
      <c r="AA140" s="54">
        <f t="shared" si="85"/>
      </c>
      <c r="AB140" s="53"/>
      <c r="AC140" s="54">
        <f t="shared" si="86"/>
      </c>
      <c r="AD140" s="53"/>
      <c r="AE140" s="54">
        <f t="shared" si="87"/>
      </c>
      <c r="AF140" s="54">
        <f t="shared" si="88"/>
        <v>105</v>
      </c>
      <c r="AG140" s="54">
        <f t="shared" si="89"/>
        <v>100</v>
      </c>
      <c r="AH140" s="54">
        <f t="shared" si="90"/>
        <v>100</v>
      </c>
      <c r="AI140" s="56">
        <f t="shared" si="96"/>
        <v>0</v>
      </c>
      <c r="AJ140" s="56">
        <f t="shared" si="91"/>
        <v>95.23809523809523</v>
      </c>
      <c r="AK140" s="56">
        <f t="shared" si="92"/>
        <v>4.761904761904762</v>
      </c>
      <c r="AL140" s="56">
        <f t="shared" si="93"/>
        <v>0</v>
      </c>
      <c r="AM140" s="56">
        <f t="shared" si="97"/>
        <v>0.9545454545454546</v>
      </c>
    </row>
    <row r="141" spans="1:39" ht="15" customHeight="1">
      <c r="A141" s="70">
        <v>130</v>
      </c>
      <c r="B141" s="71" t="s">
        <v>164</v>
      </c>
      <c r="C141" s="53">
        <v>1</v>
      </c>
      <c r="D141" s="53">
        <v>1</v>
      </c>
      <c r="E141" s="53"/>
      <c r="F141" s="53"/>
      <c r="G141" s="53">
        <v>2</v>
      </c>
      <c r="H141" s="53">
        <v>2</v>
      </c>
      <c r="I141" s="54">
        <f t="shared" si="94"/>
        <v>0.18181818181818182</v>
      </c>
      <c r="J141" s="55">
        <f t="shared" si="79"/>
        <v>3</v>
      </c>
      <c r="K141" s="53">
        <v>3</v>
      </c>
      <c r="L141" s="53"/>
      <c r="M141" s="55">
        <f t="shared" si="80"/>
        <v>3</v>
      </c>
      <c r="N141" s="53"/>
      <c r="O141" s="53"/>
      <c r="P141" s="53"/>
      <c r="Q141" s="54">
        <f t="shared" si="95"/>
        <v>0.2727272727272727</v>
      </c>
      <c r="R141" s="53"/>
      <c r="S141" s="53"/>
      <c r="T141" s="53"/>
      <c r="U141" s="54">
        <f t="shared" si="81"/>
        <v>0</v>
      </c>
      <c r="V141" s="54">
        <f t="shared" si="82"/>
        <v>0</v>
      </c>
      <c r="W141" s="55">
        <f t="shared" si="83"/>
        <v>0</v>
      </c>
      <c r="X141" s="53"/>
      <c r="Y141" s="54">
        <f t="shared" si="84"/>
      </c>
      <c r="Z141" s="53"/>
      <c r="AA141" s="54">
        <f t="shared" si="85"/>
      </c>
      <c r="AB141" s="53"/>
      <c r="AC141" s="54">
        <f t="shared" si="86"/>
      </c>
      <c r="AD141" s="53"/>
      <c r="AE141" s="54">
        <f t="shared" si="87"/>
      </c>
      <c r="AF141" s="54">
        <f t="shared" si="88"/>
        <v>150</v>
      </c>
      <c r="AG141" s="54">
        <f t="shared" si="89"/>
        <v>100</v>
      </c>
      <c r="AH141" s="54">
        <f t="shared" si="90"/>
        <v>100</v>
      </c>
      <c r="AI141" s="56">
        <f t="shared" si="96"/>
        <v>0</v>
      </c>
      <c r="AJ141" s="56">
        <f t="shared" si="91"/>
        <v>100</v>
      </c>
      <c r="AK141" s="56">
        <f t="shared" si="92"/>
      </c>
      <c r="AL141" s="56">
        <f t="shared" si="93"/>
        <v>0</v>
      </c>
      <c r="AM141" s="56">
        <f t="shared" si="97"/>
        <v>0.2727272727272727</v>
      </c>
    </row>
    <row r="142" spans="1:39" ht="15" customHeight="1">
      <c r="A142" s="70">
        <v>131</v>
      </c>
      <c r="B142" s="71" t="s">
        <v>165</v>
      </c>
      <c r="C142" s="53">
        <v>3</v>
      </c>
      <c r="D142" s="53">
        <v>752</v>
      </c>
      <c r="E142" s="53"/>
      <c r="F142" s="53"/>
      <c r="G142" s="53">
        <v>356</v>
      </c>
      <c r="H142" s="53">
        <v>356</v>
      </c>
      <c r="I142" s="54">
        <f t="shared" si="94"/>
        <v>10.787878787878789</v>
      </c>
      <c r="J142" s="55">
        <f t="shared" si="79"/>
        <v>1108</v>
      </c>
      <c r="K142" s="53">
        <v>875</v>
      </c>
      <c r="L142" s="53">
        <v>2</v>
      </c>
      <c r="M142" s="55">
        <f t="shared" si="80"/>
        <v>877</v>
      </c>
      <c r="N142" s="53"/>
      <c r="O142" s="53"/>
      <c r="P142" s="53"/>
      <c r="Q142" s="54">
        <f t="shared" si="95"/>
        <v>26.575757575757574</v>
      </c>
      <c r="R142" s="53">
        <v>231</v>
      </c>
      <c r="S142" s="53"/>
      <c r="T142" s="53"/>
      <c r="U142" s="54">
        <f t="shared" si="81"/>
        <v>77</v>
      </c>
      <c r="V142" s="54">
        <f t="shared" si="82"/>
        <v>0</v>
      </c>
      <c r="W142" s="55">
        <f t="shared" si="83"/>
        <v>0</v>
      </c>
      <c r="X142" s="53"/>
      <c r="Y142" s="54">
        <f t="shared" si="84"/>
      </c>
      <c r="Z142" s="53"/>
      <c r="AA142" s="54">
        <f t="shared" si="85"/>
      </c>
      <c r="AB142" s="53"/>
      <c r="AC142" s="54">
        <f t="shared" si="86"/>
      </c>
      <c r="AD142" s="53"/>
      <c r="AE142" s="54">
        <f t="shared" si="87"/>
      </c>
      <c r="AF142" s="54">
        <f t="shared" si="88"/>
        <v>246.34831460674155</v>
      </c>
      <c r="AG142" s="54">
        <f t="shared" si="89"/>
        <v>79.15162454873646</v>
      </c>
      <c r="AH142" s="54">
        <f t="shared" si="90"/>
        <v>100</v>
      </c>
      <c r="AI142" s="56">
        <f t="shared" si="96"/>
        <v>7.786516853932584</v>
      </c>
      <c r="AJ142" s="56">
        <f t="shared" si="91"/>
        <v>99.77194982896236</v>
      </c>
      <c r="AK142" s="56">
        <f t="shared" si="92"/>
        <v>0.22805017103762829</v>
      </c>
      <c r="AL142" s="56">
        <f t="shared" si="93"/>
        <v>0</v>
      </c>
      <c r="AM142" s="56">
        <f t="shared" si="97"/>
        <v>33.57575757575757</v>
      </c>
    </row>
    <row r="143" spans="1:39" ht="15" customHeight="1">
      <c r="A143" s="70">
        <v>132</v>
      </c>
      <c r="B143" s="71" t="s">
        <v>166</v>
      </c>
      <c r="C143" s="53"/>
      <c r="D143" s="53"/>
      <c r="E143" s="53"/>
      <c r="F143" s="53"/>
      <c r="G143" s="53"/>
      <c r="H143" s="53"/>
      <c r="I143" s="54">
        <f t="shared" si="94"/>
      </c>
      <c r="J143" s="55">
        <f t="shared" si="79"/>
        <v>0</v>
      </c>
      <c r="K143" s="53"/>
      <c r="L143" s="53"/>
      <c r="M143" s="55">
        <f t="shared" si="80"/>
        <v>0</v>
      </c>
      <c r="N143" s="53"/>
      <c r="O143" s="53"/>
      <c r="P143" s="53"/>
      <c r="Q143" s="54">
        <f t="shared" si="95"/>
      </c>
      <c r="R143" s="53"/>
      <c r="S143" s="53"/>
      <c r="T143" s="53"/>
      <c r="U143" s="54">
        <f t="shared" si="81"/>
      </c>
      <c r="V143" s="54">
        <f t="shared" si="82"/>
      </c>
      <c r="W143" s="55">
        <f t="shared" si="83"/>
        <v>0</v>
      </c>
      <c r="X143" s="53"/>
      <c r="Y143" s="54">
        <f t="shared" si="84"/>
      </c>
      <c r="Z143" s="53"/>
      <c r="AA143" s="54">
        <f t="shared" si="85"/>
      </c>
      <c r="AB143" s="53"/>
      <c r="AC143" s="54">
        <f t="shared" si="86"/>
      </c>
      <c r="AD143" s="53"/>
      <c r="AE143" s="54">
        <f t="shared" si="87"/>
      </c>
      <c r="AF143" s="54">
        <f t="shared" si="88"/>
      </c>
      <c r="AG143" s="54">
        <f t="shared" si="89"/>
      </c>
      <c r="AH143" s="54">
        <f t="shared" si="90"/>
      </c>
      <c r="AI143" s="56">
        <f t="shared" si="96"/>
      </c>
      <c r="AJ143" s="56">
        <f t="shared" si="91"/>
      </c>
      <c r="AK143" s="56">
        <f t="shared" si="92"/>
      </c>
      <c r="AL143" s="56">
        <f t="shared" si="93"/>
      </c>
      <c r="AM143" s="56">
        <f t="shared" si="97"/>
      </c>
    </row>
    <row r="144" spans="1:39" ht="15" customHeight="1">
      <c r="A144" s="70">
        <v>133</v>
      </c>
      <c r="B144" s="71" t="s">
        <v>167</v>
      </c>
      <c r="C144" s="53"/>
      <c r="D144" s="53"/>
      <c r="E144" s="53"/>
      <c r="F144" s="53"/>
      <c r="G144" s="53"/>
      <c r="H144" s="53"/>
      <c r="I144" s="54">
        <f t="shared" si="94"/>
      </c>
      <c r="J144" s="55">
        <f t="shared" si="79"/>
        <v>0</v>
      </c>
      <c r="K144" s="53"/>
      <c r="L144" s="53"/>
      <c r="M144" s="55">
        <f t="shared" si="80"/>
        <v>0</v>
      </c>
      <c r="N144" s="53"/>
      <c r="O144" s="53"/>
      <c r="P144" s="53"/>
      <c r="Q144" s="54">
        <f t="shared" si="95"/>
      </c>
      <c r="R144" s="53"/>
      <c r="S144" s="53"/>
      <c r="T144" s="53"/>
      <c r="U144" s="54">
        <f t="shared" si="81"/>
      </c>
      <c r="V144" s="54">
        <f t="shared" si="82"/>
      </c>
      <c r="W144" s="55">
        <f t="shared" si="83"/>
        <v>0</v>
      </c>
      <c r="X144" s="53"/>
      <c r="Y144" s="54">
        <f t="shared" si="84"/>
      </c>
      <c r="Z144" s="53"/>
      <c r="AA144" s="54">
        <f t="shared" si="85"/>
      </c>
      <c r="AB144" s="53"/>
      <c r="AC144" s="54">
        <f t="shared" si="86"/>
      </c>
      <c r="AD144" s="53"/>
      <c r="AE144" s="54">
        <f t="shared" si="87"/>
      </c>
      <c r="AF144" s="54">
        <f t="shared" si="88"/>
      </c>
      <c r="AG144" s="54">
        <f t="shared" si="89"/>
      </c>
      <c r="AH144" s="54">
        <f t="shared" si="90"/>
      </c>
      <c r="AI144" s="56">
        <f t="shared" si="96"/>
      </c>
      <c r="AJ144" s="56">
        <f t="shared" si="91"/>
      </c>
      <c r="AK144" s="56">
        <f t="shared" si="92"/>
      </c>
      <c r="AL144" s="56">
        <f t="shared" si="93"/>
      </c>
      <c r="AM144" s="56">
        <f t="shared" si="97"/>
      </c>
    </row>
    <row r="145" spans="1:39" ht="15" customHeight="1">
      <c r="A145" s="70">
        <v>134</v>
      </c>
      <c r="B145" s="72" t="s">
        <v>247</v>
      </c>
      <c r="C145" s="53"/>
      <c r="D145" s="53"/>
      <c r="E145" s="53"/>
      <c r="F145" s="53"/>
      <c r="G145" s="53"/>
      <c r="H145" s="53"/>
      <c r="I145" s="54">
        <f t="shared" si="94"/>
      </c>
      <c r="J145" s="55">
        <f>D145+G145</f>
        <v>0</v>
      </c>
      <c r="K145" s="53"/>
      <c r="L145" s="53"/>
      <c r="M145" s="55">
        <f>K145+L145</f>
        <v>0</v>
      </c>
      <c r="N145" s="53"/>
      <c r="O145" s="53"/>
      <c r="P145" s="53"/>
      <c r="Q145" s="54">
        <f t="shared" si="95"/>
      </c>
      <c r="R145" s="53"/>
      <c r="S145" s="53"/>
      <c r="T145" s="53"/>
      <c r="U145" s="54">
        <f>IF((C145=0),"",(R145/C145))</f>
      </c>
      <c r="V145" s="54">
        <f>IF((C145=0),"",(S145/C145))</f>
      </c>
      <c r="W145" s="55">
        <f>X145+Z145+AB145+AD145</f>
        <v>0</v>
      </c>
      <c r="X145" s="53"/>
      <c r="Y145" s="54">
        <f>IF((W145=0),"",((X145/W145)*100))</f>
      </c>
      <c r="Z145" s="53"/>
      <c r="AA145" s="54">
        <f>IF((W145=0),"",((Z145/W145)*100))</f>
      </c>
      <c r="AB145" s="53"/>
      <c r="AC145" s="54">
        <f>IF((W145=0),"",((AB145/W145)*100))</f>
      </c>
      <c r="AD145" s="53"/>
      <c r="AE145" s="54">
        <f>IF((W145=0),"",((AD145/W145)*100))</f>
      </c>
      <c r="AF145" s="54">
        <f>IF((G145=0),"",((M145/G145)*100))</f>
      </c>
      <c r="AG145" s="54">
        <f>IF((J145=0),"",((M145/J145)*100))</f>
      </c>
      <c r="AH145" s="54">
        <f>IF((M145=0),"",((((M145-Z145)-AB145)/M145)*100))</f>
      </c>
      <c r="AI145" s="56">
        <f t="shared" si="96"/>
      </c>
      <c r="AJ145" s="56">
        <f>IF((K145=0),"",((K145/M145)*100))</f>
      </c>
      <c r="AK145" s="56">
        <f>IF((L145=0),"",((L145/M145)*100))</f>
      </c>
      <c r="AL145" s="56">
        <f>IF((M145=0),"",((P145/M145)*100))</f>
      </c>
      <c r="AM145" s="56">
        <f t="shared" si="97"/>
      </c>
    </row>
    <row r="146" spans="1:39" ht="15" customHeight="1">
      <c r="A146" s="70">
        <v>135</v>
      </c>
      <c r="B146" s="72" t="s">
        <v>254</v>
      </c>
      <c r="C146" s="53">
        <v>3</v>
      </c>
      <c r="D146" s="53">
        <v>576</v>
      </c>
      <c r="E146" s="53"/>
      <c r="F146" s="53"/>
      <c r="G146" s="53">
        <v>242</v>
      </c>
      <c r="H146" s="53">
        <v>242</v>
      </c>
      <c r="I146" s="54">
        <f t="shared" si="94"/>
        <v>7.333333333333334</v>
      </c>
      <c r="J146" s="55">
        <f>D146+G146</f>
        <v>818</v>
      </c>
      <c r="K146" s="53">
        <v>467</v>
      </c>
      <c r="L146" s="53">
        <v>1</v>
      </c>
      <c r="M146" s="55">
        <f>K146+L146</f>
        <v>468</v>
      </c>
      <c r="N146" s="53"/>
      <c r="O146" s="53"/>
      <c r="P146" s="53"/>
      <c r="Q146" s="54">
        <f t="shared" si="95"/>
        <v>14.181818181818182</v>
      </c>
      <c r="R146" s="53">
        <v>350</v>
      </c>
      <c r="S146" s="53"/>
      <c r="T146" s="53"/>
      <c r="U146" s="54">
        <f>IF((C146=0),"",(R146/C146))</f>
        <v>116.66666666666667</v>
      </c>
      <c r="V146" s="54">
        <f>IF((C146=0),"",(S146/C146))</f>
        <v>0</v>
      </c>
      <c r="W146" s="55">
        <f>X146+Z146+AB146+AD146</f>
        <v>0</v>
      </c>
      <c r="X146" s="53"/>
      <c r="Y146" s="54">
        <f>IF((W146=0),"",((X146/W146)*100))</f>
      </c>
      <c r="Z146" s="53"/>
      <c r="AA146" s="54">
        <f>IF((W146=0),"",((Z146/W146)*100))</f>
      </c>
      <c r="AB146" s="53"/>
      <c r="AC146" s="54">
        <f>IF((W146=0),"",((AB146/W146)*100))</f>
      </c>
      <c r="AD146" s="53"/>
      <c r="AE146" s="54">
        <f>IF((W146=0),"",((AD146/W146)*100))</f>
      </c>
      <c r="AF146" s="54">
        <f>IF((G146=0),"",((M146/G146)*100))</f>
        <v>193.38842975206612</v>
      </c>
      <c r="AG146" s="54">
        <f>IF((J146=0),"",((M146/J146)*100))</f>
        <v>57.21271393643031</v>
      </c>
      <c r="AH146" s="54">
        <f>IF((M146=0),"",((((M146-Z146)-AB146)/M146)*100))</f>
        <v>100</v>
      </c>
      <c r="AI146" s="56">
        <f t="shared" si="96"/>
        <v>17.355371900826448</v>
      </c>
      <c r="AJ146" s="56">
        <f>IF((K146=0),"",((K146/M146)*100))</f>
        <v>99.78632478632478</v>
      </c>
      <c r="AK146" s="56">
        <f>IF((L146=0),"",((L146/M146)*100))</f>
        <v>0.2136752136752137</v>
      </c>
      <c r="AL146" s="56">
        <f>IF((M146=0),"",((P146/M146)*100))</f>
        <v>0</v>
      </c>
      <c r="AM146" s="56">
        <f t="shared" si="97"/>
        <v>24.78787878787879</v>
      </c>
    </row>
    <row r="147" spans="1:39" ht="15" customHeight="1">
      <c r="A147" s="141" t="s">
        <v>276</v>
      </c>
      <c r="B147" s="141"/>
      <c r="C147" s="60">
        <v>3</v>
      </c>
      <c r="D147" s="61">
        <f>SUM(D134:D146)</f>
        <v>1332</v>
      </c>
      <c r="E147" s="61">
        <f>SUM(E134:E146)</f>
        <v>0</v>
      </c>
      <c r="F147" s="61">
        <f>SUM(F134:F146)</f>
        <v>0</v>
      </c>
      <c r="G147" s="61">
        <f>SUM(G134:G146)</f>
        <v>652</v>
      </c>
      <c r="H147" s="61">
        <f>SUM(H134:H146)</f>
        <v>651</v>
      </c>
      <c r="I147" s="62">
        <f t="shared" si="94"/>
        <v>19.757575757575758</v>
      </c>
      <c r="J147" s="61">
        <f aca="true" t="shared" si="98" ref="J147:J159">D147+G147</f>
        <v>1984</v>
      </c>
      <c r="K147" s="61">
        <f>SUM(K134:K146)</f>
        <v>1392</v>
      </c>
      <c r="L147" s="61">
        <f>SUM(L134:L146)</f>
        <v>10</v>
      </c>
      <c r="M147" s="61">
        <f t="shared" si="5"/>
        <v>1402</v>
      </c>
      <c r="N147" s="61">
        <f>SUM(N134:N146)</f>
        <v>0</v>
      </c>
      <c r="O147" s="61">
        <f>SUM(O134:O146)</f>
        <v>0</v>
      </c>
      <c r="P147" s="61">
        <f>SUM(P134:P146)</f>
        <v>0</v>
      </c>
      <c r="Q147" s="62">
        <f t="shared" si="95"/>
        <v>42.484848484848484</v>
      </c>
      <c r="R147" s="61">
        <f>SUM(R134:R146)</f>
        <v>582</v>
      </c>
      <c r="S147" s="61">
        <f>SUM(S134:S146)</f>
        <v>0</v>
      </c>
      <c r="T147" s="61">
        <f>SUM(T134:T146)</f>
        <v>0</v>
      </c>
      <c r="U147" s="63">
        <f aca="true" t="shared" si="99" ref="U147:U159">IF((C147=0),"",(R147/C147))</f>
        <v>194</v>
      </c>
      <c r="V147" s="63">
        <f aca="true" t="shared" si="100" ref="V147:V159">IF((C147=0),"",(S147/C147))</f>
        <v>0</v>
      </c>
      <c r="W147" s="61">
        <f aca="true" t="shared" si="101" ref="W147:W159">X147+Z147+AB147+AD147</f>
        <v>14</v>
      </c>
      <c r="X147" s="61">
        <f>SUM(X134:X146)</f>
        <v>10</v>
      </c>
      <c r="Y147" s="63">
        <f t="shared" si="9"/>
        <v>71.42857142857143</v>
      </c>
      <c r="Z147" s="61">
        <f>SUM(Z134:Z146)</f>
        <v>3</v>
      </c>
      <c r="AA147" s="63">
        <f t="shared" si="10"/>
        <v>21.428571428571427</v>
      </c>
      <c r="AB147" s="61">
        <f>SUM(AB134:AB146)</f>
        <v>1</v>
      </c>
      <c r="AC147" s="63">
        <f t="shared" si="11"/>
        <v>7.142857142857142</v>
      </c>
      <c r="AD147" s="61">
        <f>SUM(AD134:AD146)</f>
        <v>0</v>
      </c>
      <c r="AE147" s="63">
        <f aca="true" t="shared" si="102" ref="AE147:AE159">IF((W147=0),"",((AD147/W147)*100))</f>
        <v>0</v>
      </c>
      <c r="AF147" s="63">
        <f aca="true" t="shared" si="103" ref="AF147:AF159">IF((G147=0),"",((M147/G147)*100))</f>
        <v>215.03067484662574</v>
      </c>
      <c r="AG147" s="63">
        <f aca="true" t="shared" si="104" ref="AG147:AG159">IF((J147=0),"",((M147/J147)*100))</f>
        <v>70.66532258064517</v>
      </c>
      <c r="AH147" s="63">
        <f aca="true" t="shared" si="105" ref="AH147:AH159">IF((M147=0),"",((((M147-Z147)-AB147)/M147)*100))</f>
        <v>99.71469329529245</v>
      </c>
      <c r="AI147" s="64">
        <f t="shared" si="96"/>
        <v>10.71165644171779</v>
      </c>
      <c r="AJ147" s="65">
        <f aca="true" t="shared" si="106" ref="AJ147:AJ159">IF((K147=0),"",((K147/M147)*100))</f>
        <v>99.2867332382311</v>
      </c>
      <c r="AK147" s="65">
        <f aca="true" t="shared" si="107" ref="AK147:AK159">IF((L147=0),"",((L147/M147)*100))</f>
        <v>0.7132667617689016</v>
      </c>
      <c r="AL147" s="65">
        <f aca="true" t="shared" si="108" ref="AL147:AL159">IF((M147=0),"",((P147/M147)*100))</f>
        <v>0</v>
      </c>
      <c r="AM147" s="64">
        <f t="shared" si="97"/>
        <v>60.121212121212125</v>
      </c>
    </row>
    <row r="148" spans="1:39" ht="15" customHeight="1">
      <c r="A148" s="141" t="s">
        <v>277</v>
      </c>
      <c r="B148" s="141"/>
      <c r="C148" s="60">
        <v>8</v>
      </c>
      <c r="D148" s="61">
        <f>SUM(D133:D146)</f>
        <v>2066</v>
      </c>
      <c r="E148" s="61">
        <f>SUM(E133:E146)</f>
        <v>15</v>
      </c>
      <c r="F148" s="61">
        <f>SUM(F133:F146)</f>
        <v>107</v>
      </c>
      <c r="G148" s="61">
        <f>SUM(G133:G146)</f>
        <v>4206</v>
      </c>
      <c r="H148" s="61">
        <f>SUM(H133:H146)</f>
        <v>4186</v>
      </c>
      <c r="I148" s="62">
        <f t="shared" si="94"/>
        <v>47.79545454545455</v>
      </c>
      <c r="J148" s="61">
        <f t="shared" si="98"/>
        <v>6272</v>
      </c>
      <c r="K148" s="61">
        <f>SUM(K133:K146)</f>
        <v>3640</v>
      </c>
      <c r="L148" s="61">
        <f>SUM(L133:L146)</f>
        <v>853</v>
      </c>
      <c r="M148" s="61">
        <f t="shared" si="5"/>
        <v>4493</v>
      </c>
      <c r="N148" s="61">
        <f>SUM(N133:N146)</f>
        <v>0</v>
      </c>
      <c r="O148" s="61">
        <f>SUM(O133:O146)</f>
        <v>16</v>
      </c>
      <c r="P148" s="61">
        <f>SUM(P133:P146)</f>
        <v>242</v>
      </c>
      <c r="Q148" s="62">
        <f t="shared" si="95"/>
        <v>51.05681818181818</v>
      </c>
      <c r="R148" s="61">
        <f>SUM(R133:R146)</f>
        <v>1779</v>
      </c>
      <c r="S148" s="61">
        <f>SUM(S133:S146)</f>
        <v>9</v>
      </c>
      <c r="T148" s="61">
        <f>SUM(T133:T146)</f>
        <v>136</v>
      </c>
      <c r="U148" s="63">
        <f t="shared" si="99"/>
        <v>222.375</v>
      </c>
      <c r="V148" s="63">
        <f t="shared" si="100"/>
        <v>1.125</v>
      </c>
      <c r="W148" s="61">
        <f t="shared" si="101"/>
        <v>256</v>
      </c>
      <c r="X148" s="61">
        <f>SUM(X133:X146)</f>
        <v>202</v>
      </c>
      <c r="Y148" s="63">
        <f t="shared" si="9"/>
        <v>78.90625</v>
      </c>
      <c r="Z148" s="61">
        <f>SUM(Z133:Z146)</f>
        <v>13</v>
      </c>
      <c r="AA148" s="63">
        <f t="shared" si="10"/>
        <v>5.078125</v>
      </c>
      <c r="AB148" s="61">
        <f>SUM(AB133:AB146)</f>
        <v>37</v>
      </c>
      <c r="AC148" s="63">
        <f t="shared" si="11"/>
        <v>14.453125</v>
      </c>
      <c r="AD148" s="61">
        <f>SUM(AD133:AD146)</f>
        <v>4</v>
      </c>
      <c r="AE148" s="63">
        <f t="shared" si="102"/>
        <v>1.5625</v>
      </c>
      <c r="AF148" s="63">
        <f t="shared" si="103"/>
        <v>106.82358535425583</v>
      </c>
      <c r="AG148" s="63">
        <f t="shared" si="104"/>
        <v>71.6358418367347</v>
      </c>
      <c r="AH148" s="63">
        <f t="shared" si="105"/>
        <v>98.88715780102382</v>
      </c>
      <c r="AI148" s="64">
        <f t="shared" si="96"/>
        <v>5.075606276747504</v>
      </c>
      <c r="AJ148" s="65">
        <f t="shared" si="106"/>
        <v>81.01491208546628</v>
      </c>
      <c r="AK148" s="65">
        <f t="shared" si="107"/>
        <v>18.985087914533718</v>
      </c>
      <c r="AL148" s="65">
        <f t="shared" si="108"/>
        <v>5.386156243044736</v>
      </c>
      <c r="AM148" s="64">
        <f t="shared" si="97"/>
        <v>71.27272727272727</v>
      </c>
    </row>
    <row r="149" spans="1:39" ht="15" customHeight="1">
      <c r="A149" s="70">
        <v>136</v>
      </c>
      <c r="B149" s="71" t="s">
        <v>113</v>
      </c>
      <c r="C149" s="53"/>
      <c r="D149" s="53"/>
      <c r="E149" s="53"/>
      <c r="F149" s="53"/>
      <c r="G149" s="53"/>
      <c r="H149" s="53"/>
      <c r="I149" s="54">
        <f t="shared" si="94"/>
      </c>
      <c r="J149" s="55">
        <f t="shared" si="98"/>
        <v>0</v>
      </c>
      <c r="K149" s="53"/>
      <c r="L149" s="53"/>
      <c r="M149" s="55">
        <f t="shared" si="5"/>
        <v>0</v>
      </c>
      <c r="N149" s="53"/>
      <c r="O149" s="53"/>
      <c r="P149" s="53"/>
      <c r="Q149" s="54">
        <f t="shared" si="95"/>
      </c>
      <c r="R149" s="53"/>
      <c r="S149" s="53"/>
      <c r="T149" s="53"/>
      <c r="U149" s="54">
        <f t="shared" si="99"/>
      </c>
      <c r="V149" s="54">
        <f t="shared" si="100"/>
      </c>
      <c r="W149" s="55">
        <f t="shared" si="101"/>
        <v>0</v>
      </c>
      <c r="X149" s="53"/>
      <c r="Y149" s="54">
        <f t="shared" si="9"/>
      </c>
      <c r="Z149" s="53"/>
      <c r="AA149" s="54">
        <f t="shared" si="10"/>
      </c>
      <c r="AB149" s="53"/>
      <c r="AC149" s="54">
        <f t="shared" si="11"/>
      </c>
      <c r="AD149" s="53"/>
      <c r="AE149" s="54">
        <f t="shared" si="102"/>
      </c>
      <c r="AF149" s="54">
        <f t="shared" si="103"/>
      </c>
      <c r="AG149" s="54">
        <f t="shared" si="104"/>
      </c>
      <c r="AH149" s="54">
        <f t="shared" si="105"/>
      </c>
      <c r="AI149" s="56">
        <f t="shared" si="96"/>
      </c>
      <c r="AJ149" s="56">
        <f t="shared" si="106"/>
      </c>
      <c r="AK149" s="56">
        <f t="shared" si="107"/>
      </c>
      <c r="AL149" s="56">
        <f t="shared" si="108"/>
      </c>
      <c r="AM149" s="56">
        <f t="shared" si="97"/>
      </c>
    </row>
    <row r="150" spans="1:39" ht="15" customHeight="1">
      <c r="A150" s="70">
        <v>137</v>
      </c>
      <c r="B150" s="71" t="s">
        <v>112</v>
      </c>
      <c r="C150" s="53">
        <v>1</v>
      </c>
      <c r="D150" s="53">
        <v>1</v>
      </c>
      <c r="E150" s="53"/>
      <c r="F150" s="53"/>
      <c r="G150" s="53">
        <v>29</v>
      </c>
      <c r="H150" s="53">
        <v>29</v>
      </c>
      <c r="I150" s="54">
        <f t="shared" si="94"/>
        <v>2.6363636363636362</v>
      </c>
      <c r="J150" s="55">
        <f t="shared" si="98"/>
        <v>30</v>
      </c>
      <c r="K150" s="53"/>
      <c r="L150" s="53">
        <v>30</v>
      </c>
      <c r="M150" s="55">
        <f t="shared" si="5"/>
        <v>30</v>
      </c>
      <c r="N150" s="53"/>
      <c r="O150" s="53"/>
      <c r="P150" s="53"/>
      <c r="Q150" s="54">
        <f t="shared" si="95"/>
        <v>2.727272727272727</v>
      </c>
      <c r="R150" s="53"/>
      <c r="S150" s="53"/>
      <c r="T150" s="53"/>
      <c r="U150" s="54">
        <f t="shared" si="99"/>
        <v>0</v>
      </c>
      <c r="V150" s="54">
        <f t="shared" si="100"/>
        <v>0</v>
      </c>
      <c r="W150" s="55">
        <f t="shared" si="101"/>
        <v>0</v>
      </c>
      <c r="X150" s="53"/>
      <c r="Y150" s="54">
        <f t="shared" si="9"/>
      </c>
      <c r="Z150" s="53"/>
      <c r="AA150" s="54">
        <f t="shared" si="10"/>
      </c>
      <c r="AB150" s="53"/>
      <c r="AC150" s="54">
        <f t="shared" si="11"/>
      </c>
      <c r="AD150" s="53"/>
      <c r="AE150" s="54">
        <f t="shared" si="102"/>
      </c>
      <c r="AF150" s="54">
        <f t="shared" si="103"/>
        <v>103.44827586206897</v>
      </c>
      <c r="AG150" s="54">
        <f t="shared" si="104"/>
        <v>100</v>
      </c>
      <c r="AH150" s="54">
        <f t="shared" si="105"/>
        <v>100</v>
      </c>
      <c r="AI150" s="56">
        <f t="shared" si="96"/>
        <v>0</v>
      </c>
      <c r="AJ150" s="56">
        <f t="shared" si="106"/>
      </c>
      <c r="AK150" s="56">
        <f t="shared" si="107"/>
        <v>100</v>
      </c>
      <c r="AL150" s="56">
        <f t="shared" si="108"/>
        <v>0</v>
      </c>
      <c r="AM150" s="56">
        <f t="shared" si="97"/>
        <v>2.727272727272727</v>
      </c>
    </row>
    <row r="151" spans="1:39" ht="15" customHeight="1">
      <c r="A151" s="70">
        <v>138</v>
      </c>
      <c r="B151" s="71" t="s">
        <v>114</v>
      </c>
      <c r="C151" s="53"/>
      <c r="D151" s="53"/>
      <c r="E151" s="53"/>
      <c r="F151" s="53"/>
      <c r="G151" s="53"/>
      <c r="H151" s="53"/>
      <c r="I151" s="54">
        <f t="shared" si="94"/>
      </c>
      <c r="J151" s="55">
        <f t="shared" si="98"/>
        <v>0</v>
      </c>
      <c r="K151" s="53"/>
      <c r="L151" s="53"/>
      <c r="M151" s="55">
        <f t="shared" si="5"/>
        <v>0</v>
      </c>
      <c r="N151" s="53"/>
      <c r="O151" s="53"/>
      <c r="P151" s="53"/>
      <c r="Q151" s="54">
        <f t="shared" si="95"/>
      </c>
      <c r="R151" s="53"/>
      <c r="S151" s="53"/>
      <c r="T151" s="53"/>
      <c r="U151" s="54">
        <f t="shared" si="99"/>
      </c>
      <c r="V151" s="54">
        <f t="shared" si="100"/>
      </c>
      <c r="W151" s="55">
        <f t="shared" si="101"/>
        <v>0</v>
      </c>
      <c r="X151" s="53"/>
      <c r="Y151" s="54">
        <f t="shared" si="9"/>
      </c>
      <c r="Z151" s="53"/>
      <c r="AA151" s="54">
        <f t="shared" si="10"/>
      </c>
      <c r="AB151" s="53"/>
      <c r="AC151" s="54">
        <f t="shared" si="11"/>
      </c>
      <c r="AD151" s="53"/>
      <c r="AE151" s="54">
        <f t="shared" si="102"/>
      </c>
      <c r="AF151" s="54">
        <f t="shared" si="103"/>
      </c>
      <c r="AG151" s="54">
        <f t="shared" si="104"/>
      </c>
      <c r="AH151" s="54">
        <f t="shared" si="105"/>
      </c>
      <c r="AI151" s="56">
        <f t="shared" si="96"/>
      </c>
      <c r="AJ151" s="56">
        <f t="shared" si="106"/>
      </c>
      <c r="AK151" s="56">
        <f t="shared" si="107"/>
      </c>
      <c r="AL151" s="56">
        <f t="shared" si="108"/>
      </c>
      <c r="AM151" s="56">
        <f t="shared" si="97"/>
      </c>
    </row>
    <row r="152" spans="1:39" ht="15" customHeight="1">
      <c r="A152" s="70">
        <v>139</v>
      </c>
      <c r="B152" s="72" t="s">
        <v>170</v>
      </c>
      <c r="C152" s="58">
        <v>1</v>
      </c>
      <c r="D152" s="58"/>
      <c r="E152" s="58"/>
      <c r="F152" s="58"/>
      <c r="G152" s="58">
        <v>68</v>
      </c>
      <c r="H152" s="58">
        <v>68</v>
      </c>
      <c r="I152" s="54">
        <f t="shared" si="94"/>
        <v>6.181818181818182</v>
      </c>
      <c r="J152" s="55">
        <f aca="true" t="shared" si="109" ref="J152:J157">D152+G152</f>
        <v>68</v>
      </c>
      <c r="K152" s="53"/>
      <c r="L152" s="53">
        <v>68</v>
      </c>
      <c r="M152" s="55">
        <f aca="true" t="shared" si="110" ref="M152:M159">K152+L152</f>
        <v>68</v>
      </c>
      <c r="N152" s="53"/>
      <c r="O152" s="53"/>
      <c r="P152" s="53"/>
      <c r="Q152" s="54">
        <f t="shared" si="95"/>
        <v>6.181818181818182</v>
      </c>
      <c r="R152" s="53"/>
      <c r="S152" s="53"/>
      <c r="T152" s="53"/>
      <c r="U152" s="54">
        <f aca="true" t="shared" si="111" ref="U152:U157">IF((C152=0),"",(R152/C152))</f>
        <v>0</v>
      </c>
      <c r="V152" s="54">
        <f aca="true" t="shared" si="112" ref="V152:V157">IF((C152=0),"",(S152/C152))</f>
        <v>0</v>
      </c>
      <c r="W152" s="55">
        <f aca="true" t="shared" si="113" ref="W152:W157">X152+Z152+AB152+AD152</f>
        <v>0</v>
      </c>
      <c r="X152" s="53"/>
      <c r="Y152" s="54">
        <f aca="true" t="shared" si="114" ref="Y152:Y159">IF((W152=0),"",((X152/W152)*100))</f>
      </c>
      <c r="Z152" s="53"/>
      <c r="AA152" s="54">
        <f aca="true" t="shared" si="115" ref="AA152:AA159">IF((W152=0),"",((Z152/W152)*100))</f>
      </c>
      <c r="AB152" s="53"/>
      <c r="AC152" s="54">
        <f aca="true" t="shared" si="116" ref="AC152:AC159">IF((W152=0),"",((AB152/W152)*100))</f>
      </c>
      <c r="AD152" s="53"/>
      <c r="AE152" s="54">
        <f aca="true" t="shared" si="117" ref="AE152:AE157">IF((W152=0),"",((AD152/W152)*100))</f>
      </c>
      <c r="AF152" s="54">
        <f aca="true" t="shared" si="118" ref="AF152:AF157">IF((G152=0),"",((M152/G152)*100))</f>
        <v>100</v>
      </c>
      <c r="AG152" s="54">
        <f aca="true" t="shared" si="119" ref="AG152:AG157">IF((J152=0),"",((M152/J152)*100))</f>
        <v>100</v>
      </c>
      <c r="AH152" s="54">
        <f aca="true" t="shared" si="120" ref="AH152:AH157">IF((M152=0),"",((((M152-Z152)-AB152)/M152)*100))</f>
        <v>100</v>
      </c>
      <c r="AI152" s="56">
        <f t="shared" si="96"/>
        <v>0</v>
      </c>
      <c r="AJ152" s="56">
        <f aca="true" t="shared" si="121" ref="AJ152:AJ157">IF((K152=0),"",((K152/M152)*100))</f>
      </c>
      <c r="AK152" s="56">
        <f aca="true" t="shared" si="122" ref="AK152:AK157">IF((L152=0),"",((L152/M152)*100))</f>
        <v>100</v>
      </c>
      <c r="AL152" s="56">
        <f aca="true" t="shared" si="123" ref="AL152:AL157">IF((M152=0),"",((P152/M152)*100))</f>
        <v>0</v>
      </c>
      <c r="AM152" s="56">
        <f t="shared" si="97"/>
        <v>6.181818181818182</v>
      </c>
    </row>
    <row r="153" spans="1:39" ht="15" customHeight="1">
      <c r="A153" s="70">
        <v>140</v>
      </c>
      <c r="B153" s="72" t="s">
        <v>185</v>
      </c>
      <c r="C153" s="58"/>
      <c r="D153" s="58"/>
      <c r="E153" s="58"/>
      <c r="F153" s="58"/>
      <c r="G153" s="58"/>
      <c r="H153" s="58"/>
      <c r="I153" s="54">
        <f t="shared" si="94"/>
      </c>
      <c r="J153" s="55">
        <f t="shared" si="109"/>
        <v>0</v>
      </c>
      <c r="K153" s="53"/>
      <c r="L153" s="53"/>
      <c r="M153" s="55">
        <f>K153+L153</f>
        <v>0</v>
      </c>
      <c r="N153" s="53"/>
      <c r="O153" s="53"/>
      <c r="P153" s="53"/>
      <c r="Q153" s="54">
        <f t="shared" si="95"/>
      </c>
      <c r="R153" s="53"/>
      <c r="S153" s="53"/>
      <c r="T153" s="53"/>
      <c r="U153" s="54">
        <f t="shared" si="111"/>
      </c>
      <c r="V153" s="54">
        <f t="shared" si="112"/>
      </c>
      <c r="W153" s="55">
        <f t="shared" si="113"/>
        <v>0</v>
      </c>
      <c r="X153" s="53"/>
      <c r="Y153" s="54">
        <f>IF((W153=0),"",((X153/W153)*100))</f>
      </c>
      <c r="Z153" s="53"/>
      <c r="AA153" s="54">
        <f>IF((W153=0),"",((Z153/W153)*100))</f>
      </c>
      <c r="AB153" s="53"/>
      <c r="AC153" s="54">
        <f>IF((W153=0),"",((AB153/W153)*100))</f>
      </c>
      <c r="AD153" s="53"/>
      <c r="AE153" s="54">
        <f t="shared" si="117"/>
      </c>
      <c r="AF153" s="54">
        <f t="shared" si="118"/>
      </c>
      <c r="AG153" s="54">
        <f t="shared" si="119"/>
      </c>
      <c r="AH153" s="54">
        <f t="shared" si="120"/>
      </c>
      <c r="AI153" s="56">
        <f t="shared" si="96"/>
      </c>
      <c r="AJ153" s="56">
        <f t="shared" si="121"/>
      </c>
      <c r="AK153" s="56">
        <f t="shared" si="122"/>
      </c>
      <c r="AL153" s="56">
        <f t="shared" si="123"/>
      </c>
      <c r="AM153" s="56">
        <f t="shared" si="97"/>
      </c>
    </row>
    <row r="154" spans="1:39" ht="15" customHeight="1">
      <c r="A154" s="70">
        <v>141</v>
      </c>
      <c r="B154" s="72" t="s">
        <v>171</v>
      </c>
      <c r="C154" s="58">
        <v>1</v>
      </c>
      <c r="D154" s="58"/>
      <c r="E154" s="58"/>
      <c r="F154" s="58"/>
      <c r="G154" s="58">
        <v>100</v>
      </c>
      <c r="H154" s="58">
        <v>100</v>
      </c>
      <c r="I154" s="54">
        <f t="shared" si="94"/>
        <v>9.090909090909092</v>
      </c>
      <c r="J154" s="55">
        <f t="shared" si="109"/>
        <v>100</v>
      </c>
      <c r="K154" s="53"/>
      <c r="L154" s="53">
        <v>100</v>
      </c>
      <c r="M154" s="55">
        <f t="shared" si="110"/>
        <v>100</v>
      </c>
      <c r="N154" s="53"/>
      <c r="O154" s="53"/>
      <c r="P154" s="53"/>
      <c r="Q154" s="54">
        <f t="shared" si="95"/>
        <v>9.090909090909092</v>
      </c>
      <c r="R154" s="53"/>
      <c r="S154" s="53"/>
      <c r="T154" s="53"/>
      <c r="U154" s="54">
        <f t="shared" si="111"/>
        <v>0</v>
      </c>
      <c r="V154" s="54">
        <f t="shared" si="112"/>
        <v>0</v>
      </c>
      <c r="W154" s="55">
        <f t="shared" si="113"/>
        <v>0</v>
      </c>
      <c r="X154" s="53"/>
      <c r="Y154" s="54">
        <f t="shared" si="114"/>
      </c>
      <c r="Z154" s="53"/>
      <c r="AA154" s="54">
        <f t="shared" si="115"/>
      </c>
      <c r="AB154" s="53"/>
      <c r="AC154" s="54">
        <f t="shared" si="116"/>
      </c>
      <c r="AD154" s="53"/>
      <c r="AE154" s="54">
        <f t="shared" si="117"/>
      </c>
      <c r="AF154" s="54">
        <f t="shared" si="118"/>
        <v>100</v>
      </c>
      <c r="AG154" s="54">
        <f t="shared" si="119"/>
        <v>100</v>
      </c>
      <c r="AH154" s="54">
        <f t="shared" si="120"/>
        <v>100</v>
      </c>
      <c r="AI154" s="56">
        <f t="shared" si="96"/>
        <v>0</v>
      </c>
      <c r="AJ154" s="56">
        <f t="shared" si="121"/>
      </c>
      <c r="AK154" s="56">
        <f t="shared" si="122"/>
        <v>100</v>
      </c>
      <c r="AL154" s="56">
        <f t="shared" si="123"/>
        <v>0</v>
      </c>
      <c r="AM154" s="56">
        <f t="shared" si="97"/>
        <v>9.090909090909092</v>
      </c>
    </row>
    <row r="155" spans="1:39" ht="15" customHeight="1">
      <c r="A155" s="70">
        <v>142</v>
      </c>
      <c r="B155" s="72" t="s">
        <v>178</v>
      </c>
      <c r="C155" s="58"/>
      <c r="D155" s="58"/>
      <c r="E155" s="58"/>
      <c r="F155" s="58"/>
      <c r="G155" s="58"/>
      <c r="H155" s="58"/>
      <c r="I155" s="54">
        <f t="shared" si="94"/>
      </c>
      <c r="J155" s="55">
        <f t="shared" si="109"/>
        <v>0</v>
      </c>
      <c r="K155" s="53"/>
      <c r="L155" s="53"/>
      <c r="M155" s="55">
        <f t="shared" si="110"/>
        <v>0</v>
      </c>
      <c r="N155" s="53"/>
      <c r="O155" s="53"/>
      <c r="P155" s="53"/>
      <c r="Q155" s="54">
        <f t="shared" si="95"/>
      </c>
      <c r="R155" s="53"/>
      <c r="S155" s="53"/>
      <c r="T155" s="53"/>
      <c r="U155" s="54">
        <f t="shared" si="111"/>
      </c>
      <c r="V155" s="54">
        <f t="shared" si="112"/>
      </c>
      <c r="W155" s="55">
        <f t="shared" si="113"/>
        <v>0</v>
      </c>
      <c r="X155" s="53"/>
      <c r="Y155" s="54">
        <f t="shared" si="114"/>
      </c>
      <c r="Z155" s="53"/>
      <c r="AA155" s="54">
        <f t="shared" si="115"/>
      </c>
      <c r="AB155" s="53"/>
      <c r="AC155" s="54">
        <f t="shared" si="116"/>
      </c>
      <c r="AD155" s="53"/>
      <c r="AE155" s="54">
        <f t="shared" si="117"/>
      </c>
      <c r="AF155" s="54">
        <f t="shared" si="118"/>
      </c>
      <c r="AG155" s="54">
        <f t="shared" si="119"/>
      </c>
      <c r="AH155" s="54">
        <f t="shared" si="120"/>
      </c>
      <c r="AI155" s="56">
        <f t="shared" si="96"/>
      </c>
      <c r="AJ155" s="56">
        <f t="shared" si="121"/>
      </c>
      <c r="AK155" s="56">
        <f t="shared" si="122"/>
      </c>
      <c r="AL155" s="56">
        <f t="shared" si="123"/>
      </c>
      <c r="AM155" s="56">
        <f t="shared" si="97"/>
      </c>
    </row>
    <row r="156" spans="1:39" ht="15" customHeight="1">
      <c r="A156" s="70">
        <v>143</v>
      </c>
      <c r="B156" s="72" t="s">
        <v>214</v>
      </c>
      <c r="C156" s="58"/>
      <c r="D156" s="58"/>
      <c r="E156" s="58"/>
      <c r="F156" s="58"/>
      <c r="G156" s="58"/>
      <c r="H156" s="58"/>
      <c r="I156" s="54">
        <f t="shared" si="94"/>
      </c>
      <c r="J156" s="55">
        <f t="shared" si="109"/>
        <v>0</v>
      </c>
      <c r="K156" s="53"/>
      <c r="L156" s="53"/>
      <c r="M156" s="55">
        <f t="shared" si="110"/>
        <v>0</v>
      </c>
      <c r="N156" s="53"/>
      <c r="O156" s="53"/>
      <c r="P156" s="53"/>
      <c r="Q156" s="54">
        <f t="shared" si="95"/>
      </c>
      <c r="R156" s="53"/>
      <c r="S156" s="53"/>
      <c r="T156" s="53"/>
      <c r="U156" s="54">
        <f t="shared" si="111"/>
      </c>
      <c r="V156" s="54">
        <f t="shared" si="112"/>
      </c>
      <c r="W156" s="55">
        <f t="shared" si="113"/>
        <v>0</v>
      </c>
      <c r="X156" s="53"/>
      <c r="Y156" s="54">
        <f t="shared" si="114"/>
      </c>
      <c r="Z156" s="53"/>
      <c r="AA156" s="54">
        <f t="shared" si="115"/>
      </c>
      <c r="AB156" s="53"/>
      <c r="AC156" s="54">
        <f t="shared" si="116"/>
      </c>
      <c r="AD156" s="53"/>
      <c r="AE156" s="54">
        <f t="shared" si="117"/>
      </c>
      <c r="AF156" s="54">
        <f t="shared" si="118"/>
      </c>
      <c r="AG156" s="54">
        <f t="shared" si="119"/>
      </c>
      <c r="AH156" s="54">
        <f t="shared" si="120"/>
      </c>
      <c r="AI156" s="56">
        <f t="shared" si="96"/>
      </c>
      <c r="AJ156" s="56">
        <f t="shared" si="121"/>
      </c>
      <c r="AK156" s="56">
        <f t="shared" si="122"/>
      </c>
      <c r="AL156" s="56">
        <f t="shared" si="123"/>
      </c>
      <c r="AM156" s="56">
        <f t="shared" si="97"/>
      </c>
    </row>
    <row r="157" spans="1:39" s="2" customFormat="1" ht="15" customHeight="1">
      <c r="A157" s="70">
        <v>144</v>
      </c>
      <c r="B157" s="73" t="s">
        <v>221</v>
      </c>
      <c r="C157" s="53"/>
      <c r="D157" s="53"/>
      <c r="E157" s="53"/>
      <c r="F157" s="53"/>
      <c r="G157" s="53"/>
      <c r="H157" s="53"/>
      <c r="I157" s="54">
        <f t="shared" si="94"/>
      </c>
      <c r="J157" s="55">
        <f t="shared" si="109"/>
        <v>0</v>
      </c>
      <c r="K157" s="53"/>
      <c r="L157" s="53"/>
      <c r="M157" s="55">
        <f>K157+L157</f>
        <v>0</v>
      </c>
      <c r="N157" s="53"/>
      <c r="O157" s="53"/>
      <c r="P157" s="53"/>
      <c r="Q157" s="54">
        <f t="shared" si="95"/>
      </c>
      <c r="R157" s="53"/>
      <c r="S157" s="53"/>
      <c r="T157" s="53"/>
      <c r="U157" s="54">
        <f t="shared" si="111"/>
      </c>
      <c r="V157" s="54">
        <f t="shared" si="112"/>
      </c>
      <c r="W157" s="55">
        <f t="shared" si="113"/>
        <v>0</v>
      </c>
      <c r="X157" s="53"/>
      <c r="Y157" s="54">
        <f>IF((W157=0),"",((X157/W157)*100))</f>
      </c>
      <c r="Z157" s="53"/>
      <c r="AA157" s="54">
        <f>IF((W157=0),"",((Z157/W157)*100))</f>
      </c>
      <c r="AB157" s="53"/>
      <c r="AC157" s="54">
        <f>IF((W157=0),"",((AB157/W157)*100))</f>
      </c>
      <c r="AD157" s="53"/>
      <c r="AE157" s="54">
        <f t="shared" si="117"/>
      </c>
      <c r="AF157" s="54">
        <f t="shared" si="118"/>
      </c>
      <c r="AG157" s="54">
        <f t="shared" si="119"/>
      </c>
      <c r="AH157" s="54">
        <f t="shared" si="120"/>
      </c>
      <c r="AI157" s="56">
        <f t="shared" si="96"/>
      </c>
      <c r="AJ157" s="56">
        <f t="shared" si="121"/>
      </c>
      <c r="AK157" s="56">
        <f t="shared" si="122"/>
      </c>
      <c r="AL157" s="56">
        <f t="shared" si="123"/>
      </c>
      <c r="AM157" s="56">
        <f t="shared" si="97"/>
      </c>
    </row>
    <row r="158" spans="1:39" ht="15" customHeight="1">
      <c r="A158" s="141" t="s">
        <v>278</v>
      </c>
      <c r="B158" s="142"/>
      <c r="C158" s="60">
        <v>1</v>
      </c>
      <c r="D158" s="61">
        <f>SUM(D149:D157)</f>
        <v>1</v>
      </c>
      <c r="E158" s="61">
        <f>SUM(E149:E157)</f>
        <v>0</v>
      </c>
      <c r="F158" s="61">
        <f>SUM(F149:F157)</f>
        <v>0</v>
      </c>
      <c r="G158" s="61">
        <f>SUM(G149:G157)</f>
        <v>197</v>
      </c>
      <c r="H158" s="61">
        <f>SUM(H149:H157)</f>
        <v>197</v>
      </c>
      <c r="I158" s="62">
        <f t="shared" si="94"/>
        <v>17.90909090909091</v>
      </c>
      <c r="J158" s="61">
        <f t="shared" si="98"/>
        <v>198</v>
      </c>
      <c r="K158" s="61">
        <f>SUM(K149:K157)</f>
        <v>0</v>
      </c>
      <c r="L158" s="61">
        <f>SUM(L149:L157)</f>
        <v>198</v>
      </c>
      <c r="M158" s="61">
        <f t="shared" si="110"/>
        <v>198</v>
      </c>
      <c r="N158" s="61">
        <f>SUM(N149:N157)</f>
        <v>0</v>
      </c>
      <c r="O158" s="61">
        <f>SUM(O149:O157)</f>
        <v>0</v>
      </c>
      <c r="P158" s="61">
        <f>SUM(P149:P157)</f>
        <v>0</v>
      </c>
      <c r="Q158" s="62">
        <f t="shared" si="95"/>
        <v>18</v>
      </c>
      <c r="R158" s="61">
        <f>SUM(R149:R157)</f>
        <v>0</v>
      </c>
      <c r="S158" s="61">
        <f>SUM(S149:S157)</f>
        <v>0</v>
      </c>
      <c r="T158" s="61">
        <f>SUM(T149:T157)</f>
        <v>0</v>
      </c>
      <c r="U158" s="63">
        <f t="shared" si="99"/>
        <v>0</v>
      </c>
      <c r="V158" s="63">
        <f t="shared" si="100"/>
        <v>0</v>
      </c>
      <c r="W158" s="61">
        <f t="shared" si="101"/>
        <v>0</v>
      </c>
      <c r="X158" s="61">
        <f>SUM(X149:X157)</f>
        <v>0</v>
      </c>
      <c r="Y158" s="63">
        <f t="shared" si="114"/>
      </c>
      <c r="Z158" s="61">
        <f>SUM(Z149:Z157)</f>
        <v>0</v>
      </c>
      <c r="AA158" s="63">
        <f t="shared" si="115"/>
      </c>
      <c r="AB158" s="61">
        <f>SUM(AB149:AB157)</f>
        <v>0</v>
      </c>
      <c r="AC158" s="63">
        <f t="shared" si="116"/>
      </c>
      <c r="AD158" s="61">
        <f>SUM(AD149:AD157)</f>
        <v>0</v>
      </c>
      <c r="AE158" s="63">
        <f t="shared" si="102"/>
      </c>
      <c r="AF158" s="63">
        <f t="shared" si="103"/>
        <v>100.50761421319795</v>
      </c>
      <c r="AG158" s="63">
        <f t="shared" si="104"/>
        <v>100</v>
      </c>
      <c r="AH158" s="63">
        <f t="shared" si="105"/>
        <v>100</v>
      </c>
      <c r="AI158" s="64">
        <f t="shared" si="96"/>
        <v>0</v>
      </c>
      <c r="AJ158" s="65">
        <f t="shared" si="106"/>
      </c>
      <c r="AK158" s="65">
        <f t="shared" si="107"/>
        <v>100</v>
      </c>
      <c r="AL158" s="65">
        <f t="shared" si="108"/>
        <v>0</v>
      </c>
      <c r="AM158" s="64">
        <f t="shared" si="97"/>
        <v>18</v>
      </c>
    </row>
    <row r="159" spans="1:39" ht="15" customHeight="1">
      <c r="A159" s="144" t="s">
        <v>279</v>
      </c>
      <c r="B159" s="145"/>
      <c r="C159" s="68">
        <v>8</v>
      </c>
      <c r="D159" s="69">
        <f>SUM(D158+D148)</f>
        <v>2067</v>
      </c>
      <c r="E159" s="69">
        <f>SUM(E158+E148)</f>
        <v>15</v>
      </c>
      <c r="F159" s="69">
        <f>SUM(F158+F148)</f>
        <v>107</v>
      </c>
      <c r="G159" s="69">
        <f>SUM(G158+G148)</f>
        <v>4403</v>
      </c>
      <c r="H159" s="69">
        <f>SUM(H158+H148)</f>
        <v>4383</v>
      </c>
      <c r="I159" s="62">
        <f t="shared" si="94"/>
        <v>50.03409090909091</v>
      </c>
      <c r="J159" s="61">
        <f t="shared" si="98"/>
        <v>6470</v>
      </c>
      <c r="K159" s="69">
        <f>SUM(K158+K148)</f>
        <v>3640</v>
      </c>
      <c r="L159" s="69">
        <f>SUM(L158+L148)</f>
        <v>1051</v>
      </c>
      <c r="M159" s="61">
        <f t="shared" si="110"/>
        <v>4691</v>
      </c>
      <c r="N159" s="69">
        <f>SUM(N158+N148)</f>
        <v>0</v>
      </c>
      <c r="O159" s="69">
        <f>SUM(O158+O148)</f>
        <v>16</v>
      </c>
      <c r="P159" s="69">
        <f>SUM(P158+P148)</f>
        <v>242</v>
      </c>
      <c r="Q159" s="62">
        <f t="shared" si="95"/>
        <v>53.30681818181818</v>
      </c>
      <c r="R159" s="69">
        <f>SUM(R158+R148)</f>
        <v>1779</v>
      </c>
      <c r="S159" s="69">
        <f>SUM(S158+S148)</f>
        <v>9</v>
      </c>
      <c r="T159" s="69">
        <f>SUM(T158+T148)</f>
        <v>136</v>
      </c>
      <c r="U159" s="63">
        <f t="shared" si="99"/>
        <v>222.375</v>
      </c>
      <c r="V159" s="63">
        <f t="shared" si="100"/>
        <v>1.125</v>
      </c>
      <c r="W159" s="61">
        <f t="shared" si="101"/>
        <v>256</v>
      </c>
      <c r="X159" s="69">
        <f>SUM(X158+X148)</f>
        <v>202</v>
      </c>
      <c r="Y159" s="63">
        <f t="shared" si="114"/>
        <v>78.90625</v>
      </c>
      <c r="Z159" s="69">
        <f>SUM(Z158+Z148)</f>
        <v>13</v>
      </c>
      <c r="AA159" s="63">
        <f t="shared" si="115"/>
        <v>5.078125</v>
      </c>
      <c r="AB159" s="69">
        <f>SUM(AB158+AB148)</f>
        <v>37</v>
      </c>
      <c r="AC159" s="63">
        <f t="shared" si="116"/>
        <v>14.453125</v>
      </c>
      <c r="AD159" s="69">
        <f>SUM(AD158+AD148)</f>
        <v>4</v>
      </c>
      <c r="AE159" s="63">
        <f t="shared" si="102"/>
        <v>1.5625</v>
      </c>
      <c r="AF159" s="63">
        <f t="shared" si="103"/>
        <v>106.54099477628888</v>
      </c>
      <c r="AG159" s="63">
        <f t="shared" si="104"/>
        <v>72.50386398763524</v>
      </c>
      <c r="AH159" s="63">
        <f t="shared" si="105"/>
        <v>98.93412918354295</v>
      </c>
      <c r="AI159" s="64">
        <f t="shared" si="96"/>
        <v>4.848512377924143</v>
      </c>
      <c r="AJ159" s="65">
        <f t="shared" si="106"/>
        <v>77.5953954380729</v>
      </c>
      <c r="AK159" s="65">
        <f t="shared" si="107"/>
        <v>22.404604561927094</v>
      </c>
      <c r="AL159" s="65">
        <f t="shared" si="108"/>
        <v>5.1588147516521</v>
      </c>
      <c r="AM159" s="64">
        <f t="shared" si="97"/>
        <v>73.52272727272727</v>
      </c>
    </row>
    <row r="160" spans="1:39" ht="12.75" customHeight="1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100"/>
    </row>
    <row r="161" spans="1:39" ht="17.25" customHeight="1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100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  <c r="AG161" s="99"/>
      <c r="AH161" s="104"/>
      <c r="AI161" s="104"/>
      <c r="AJ161" s="104" t="s">
        <v>188</v>
      </c>
      <c r="AK161" s="104"/>
      <c r="AL161" s="104"/>
      <c r="AM161" s="104"/>
    </row>
    <row r="162" spans="1:39" ht="17.25" customHeight="1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104" t="s">
        <v>190</v>
      </c>
      <c r="AI162" s="104"/>
      <c r="AJ162" s="143" t="s">
        <v>286</v>
      </c>
      <c r="AK162" s="143"/>
      <c r="AL162" s="143"/>
      <c r="AM162" s="143"/>
    </row>
    <row r="163" spans="3:39" ht="12.75" customHeight="1"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</row>
    <row r="165" ht="12.75" customHeight="1">
      <c r="AJ165" s="10" t="s">
        <v>189</v>
      </c>
    </row>
    <row r="197" ht="14.25" customHeight="1"/>
    <row r="198" ht="14.25" customHeight="1">
      <c r="A198" s="131" t="s">
        <v>193</v>
      </c>
    </row>
    <row r="199" ht="14.25" customHeight="1">
      <c r="A199" s="131" t="s">
        <v>194</v>
      </c>
    </row>
    <row r="200" ht="14.25" customHeight="1">
      <c r="A200" s="131" t="s">
        <v>195</v>
      </c>
    </row>
    <row r="201" ht="14.25" customHeight="1">
      <c r="A201" s="131" t="s">
        <v>196</v>
      </c>
    </row>
    <row r="202" ht="14.25" customHeight="1">
      <c r="A202" s="131" t="s">
        <v>130</v>
      </c>
    </row>
    <row r="203" ht="14.25" customHeight="1">
      <c r="A203" s="131" t="s">
        <v>131</v>
      </c>
    </row>
    <row r="204" ht="14.25" customHeight="1">
      <c r="A204" s="131" t="s">
        <v>132</v>
      </c>
    </row>
    <row r="205" ht="14.25" customHeight="1">
      <c r="A205" s="131" t="s">
        <v>133</v>
      </c>
    </row>
    <row r="206" ht="14.25" customHeight="1">
      <c r="A206" s="131" t="s">
        <v>134</v>
      </c>
    </row>
    <row r="207" ht="14.25" customHeight="1">
      <c r="A207" s="131" t="s">
        <v>135</v>
      </c>
    </row>
    <row r="208" ht="14.25" customHeight="1">
      <c r="A208" s="131" t="s">
        <v>136</v>
      </c>
    </row>
    <row r="209" ht="14.25" customHeight="1">
      <c r="A209" s="131" t="s">
        <v>137</v>
      </c>
    </row>
    <row r="210" ht="14.25" customHeight="1">
      <c r="A210" s="131" t="s">
        <v>138</v>
      </c>
    </row>
    <row r="211" ht="14.25" customHeight="1">
      <c r="A211" s="131" t="s">
        <v>139</v>
      </c>
    </row>
    <row r="212" ht="14.25" customHeight="1">
      <c r="A212" s="131" t="s">
        <v>140</v>
      </c>
    </row>
    <row r="213" ht="14.25" customHeight="1">
      <c r="A213" s="131" t="s">
        <v>141</v>
      </c>
    </row>
    <row r="214" ht="14.25" customHeight="1">
      <c r="A214" s="131" t="s">
        <v>142</v>
      </c>
    </row>
    <row r="215" ht="14.25" customHeight="1">
      <c r="A215" s="131" t="s">
        <v>143</v>
      </c>
    </row>
    <row r="216" ht="14.25" customHeight="1">
      <c r="A216" s="131" t="s">
        <v>144</v>
      </c>
    </row>
    <row r="217" ht="14.25" customHeight="1">
      <c r="A217" s="131" t="s">
        <v>145</v>
      </c>
    </row>
    <row r="218" ht="14.25" customHeight="1">
      <c r="A218" s="131" t="s">
        <v>146</v>
      </c>
    </row>
    <row r="219" ht="14.25" customHeight="1">
      <c r="A219" s="131" t="s">
        <v>147</v>
      </c>
    </row>
    <row r="220" ht="14.25" customHeight="1">
      <c r="A220" s="131" t="s">
        <v>148</v>
      </c>
    </row>
    <row r="221" ht="14.25" customHeight="1">
      <c r="A221" s="131" t="s">
        <v>149</v>
      </c>
    </row>
    <row r="222" ht="14.25" customHeight="1">
      <c r="A222" s="131" t="s">
        <v>150</v>
      </c>
    </row>
    <row r="223" ht="14.25" customHeight="1">
      <c r="A223" s="131" t="s">
        <v>151</v>
      </c>
    </row>
    <row r="224" ht="14.25" customHeight="1">
      <c r="A224" s="131" t="s">
        <v>152</v>
      </c>
    </row>
    <row r="225" ht="14.25" customHeight="1">
      <c r="A225" s="131" t="s">
        <v>153</v>
      </c>
    </row>
    <row r="226" ht="14.25" customHeight="1">
      <c r="A226" s="131" t="s">
        <v>154</v>
      </c>
    </row>
    <row r="227" ht="14.25" customHeight="1"/>
  </sheetData>
  <sheetProtection password="D0EF" sheet="1"/>
  <mergeCells count="53">
    <mergeCell ref="V6:V7"/>
    <mergeCell ref="A3:T3"/>
    <mergeCell ref="A1:D1"/>
    <mergeCell ref="M6:M7"/>
    <mergeCell ref="A4:K4"/>
    <mergeCell ref="K5:P5"/>
    <mergeCell ref="C5:C7"/>
    <mergeCell ref="D5:F5"/>
    <mergeCell ref="K6:K7"/>
    <mergeCell ref="A2:M2"/>
    <mergeCell ref="A147:B147"/>
    <mergeCell ref="A22:B22"/>
    <mergeCell ref="P6:P7"/>
    <mergeCell ref="L6:L7"/>
    <mergeCell ref="N6:N7"/>
    <mergeCell ref="G6:G7"/>
    <mergeCell ref="H6:H7"/>
    <mergeCell ref="J5:J7"/>
    <mergeCell ref="A121:B121"/>
    <mergeCell ref="AM6:AM7"/>
    <mergeCell ref="Q5:Q7"/>
    <mergeCell ref="AL6:AL7"/>
    <mergeCell ref="G5:H5"/>
    <mergeCell ref="AB6:AC6"/>
    <mergeCell ref="AF6:AF7"/>
    <mergeCell ref="S6:S7"/>
    <mergeCell ref="W5:AH5"/>
    <mergeCell ref="AD6:AE6"/>
    <mergeCell ref="AI6:AI7"/>
    <mergeCell ref="AG6:AG7"/>
    <mergeCell ref="A5:A7"/>
    <mergeCell ref="B5:B7"/>
    <mergeCell ref="R6:R7"/>
    <mergeCell ref="U6:U7"/>
    <mergeCell ref="Z6:AA6"/>
    <mergeCell ref="U5:V5"/>
    <mergeCell ref="R5:T5"/>
    <mergeCell ref="T6:T7"/>
    <mergeCell ref="F6:F7"/>
    <mergeCell ref="AJ162:AM162"/>
    <mergeCell ref="A148:B148"/>
    <mergeCell ref="A158:B158"/>
    <mergeCell ref="A159:B159"/>
    <mergeCell ref="AK6:AK7"/>
    <mergeCell ref="X6:Y6"/>
    <mergeCell ref="A132:B132"/>
    <mergeCell ref="A133:B133"/>
    <mergeCell ref="W6:W7"/>
    <mergeCell ref="I5:I7"/>
    <mergeCell ref="E6:E7"/>
    <mergeCell ref="AJ6:AJ7"/>
    <mergeCell ref="D6:D7"/>
    <mergeCell ref="O6:O7"/>
  </mergeCells>
  <conditionalFormatting sqref="R8:R159 S132:T133 S147:T148 J8:J159 M8:M159 S121:T121">
    <cfRule type="expression" priority="2" dxfId="27" stopIfTrue="1">
      <formula>OR($J8&lt;($M8+$R8),$J8&gt;($M8+$R8))</formula>
    </cfRule>
  </conditionalFormatting>
  <conditionalFormatting sqref="A2 C8:C159">
    <cfRule type="cellIs" priority="1" dxfId="0" operator="equal" stopIfTrue="1">
      <formula>$AA$1</formula>
    </cfRule>
  </conditionalFormatting>
  <conditionalFormatting sqref="K149:K157">
    <cfRule type="expression" priority="4" dxfId="3" stopIfTrue="1">
      <formula>$K149&lt;&gt;0</formula>
    </cfRule>
  </conditionalFormatting>
  <conditionalFormatting sqref="C8:C159 J8:J159">
    <cfRule type="expression" priority="3" dxfId="0" stopIfTrue="1">
      <formula>$C8&gt;$J8</formula>
    </cfRule>
  </conditionalFormatting>
  <conditionalFormatting sqref="E8:F120 E149:F158 E122:F131">
    <cfRule type="expression" priority="5" dxfId="0" stopIfTrue="1">
      <formula>$E8&gt;$F8</formula>
    </cfRule>
  </conditionalFormatting>
  <conditionalFormatting sqref="O8:P120 O149:P158 O122:P131">
    <cfRule type="expression" priority="6" dxfId="0" stopIfTrue="1">
      <formula>$O8&gt;$P8</formula>
    </cfRule>
  </conditionalFormatting>
  <conditionalFormatting sqref="S8:T120 S149:T158 S122:T131">
    <cfRule type="expression" priority="7" dxfId="0" stopIfTrue="1">
      <formula>$S8&gt;$T8</formula>
    </cfRule>
  </conditionalFormatting>
  <conditionalFormatting sqref="C22">
    <cfRule type="expression" priority="8" dxfId="3" stopIfTrue="1">
      <formula>OR(SUM(C22)&lt;MAX(C8:C21),SUM(C22)&gt;SUM(C8:C21))</formula>
    </cfRule>
  </conditionalFormatting>
  <conditionalFormatting sqref="C121">
    <cfRule type="expression" priority="9" dxfId="3" stopIfTrue="1">
      <formula>OR(SUM(C121)&lt;MAX(C22:C116),SUM(C121)&gt;SUM(C22:C116))</formula>
    </cfRule>
  </conditionalFormatting>
  <conditionalFormatting sqref="C132">
    <cfRule type="expression" priority="10" dxfId="3" stopIfTrue="1">
      <formula>OR(SUM(C132)&lt;MAX(C122:C129),SUM(C132)&gt;SUM(C122:C129))</formula>
    </cfRule>
  </conditionalFormatting>
  <conditionalFormatting sqref="C133">
    <cfRule type="expression" priority="11" dxfId="3" stopIfTrue="1">
      <formula>OR(SUM(C133)&lt;MAX(C121,C132),SUM(C133)&gt;SUM(C121,C132))</formula>
    </cfRule>
  </conditionalFormatting>
  <conditionalFormatting sqref="C147">
    <cfRule type="expression" priority="12" dxfId="3" stopIfTrue="1">
      <formula>OR(SUM(C147)&lt;MAX(C134:C144),SUM(C147)&gt;SUM(C134:C144))</formula>
    </cfRule>
  </conditionalFormatting>
  <conditionalFormatting sqref="C148">
    <cfRule type="expression" priority="13" dxfId="3" stopIfTrue="1">
      <formula>OR(SUM(C148)&lt;MAX(C133,C147),SUM(C148)&gt;SUM(C133,C147))</formula>
    </cfRule>
  </conditionalFormatting>
  <conditionalFormatting sqref="C158">
    <cfRule type="expression" priority="27" dxfId="3" stopIfTrue="1">
      <formula>OR(SUM(C158)&lt;MAX(C149:C157),SUM(C158)&gt;SUM(C149:C157))</formula>
    </cfRule>
  </conditionalFormatting>
  <conditionalFormatting sqref="C159">
    <cfRule type="expression" priority="28" dxfId="3" stopIfTrue="1">
      <formula>OR(SUM(C159)&lt;MAX(C148,C158),SUM(C159)&gt;SUM(C148,C158))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AD134:AD146 AB134:AB146 Z134:Z146 X134:X146 R134:T146 C158:C159 N134:P146 K134:L146 D149:H151 C137:H146 C147:C151 D134:H136 AB23:AB120 C121:C136 K149:L157 K122:L131 N149:P157 N122:P131 R149:T157 R122:T131 X149:X157 X122:X131 Z149:Z157 Z122:Z131 AB149:AB157 AB122:AB131 AD149:AD157 AD122:AD131 C152:H157 D122:H131 D19:H21 K8:L21 N8:P21 R8:T21 X8:X21 Z8:Z21 AB8:AB21 AD8:AD21 C8:H18 C19:C42 D23:H42 Z23:Z120 X23:X120 R23:T120 N23:P120 AD23:AD120 K23:L120 C43:H120">
      <formula1>0</formula1>
      <formula2>99999999</formula2>
    </dataValidation>
    <dataValidation type="list" allowBlank="1" showInputMessage="1" showErrorMessage="1" sqref="A2:M2">
      <formula1>$A$198:$A$226</formula1>
    </dataValidation>
  </dataValidations>
  <printOptions/>
  <pageMargins left="0.3937007874015748" right="0.3937007874015748" top="0.3937007874015748" bottom="0.3937007874015748" header="0.2755905511811024" footer="0.2755905511811024"/>
  <pageSetup fitToWidth="2" horizontalDpi="600" verticalDpi="600" orientation="portrait" paperSize="8" scale="45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O163"/>
  <sheetViews>
    <sheetView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I6" sqref="I6"/>
    </sheetView>
  </sheetViews>
  <sheetFormatPr defaultColWidth="9.140625" defaultRowHeight="12.75"/>
  <cols>
    <col min="1" max="1" width="13.7109375" style="4" customWidth="1"/>
    <col min="2" max="2" width="23.140625" style="4" customWidth="1"/>
    <col min="3" max="3" width="13.28125" style="4" customWidth="1"/>
    <col min="4" max="4" width="14.28125" style="4" customWidth="1"/>
    <col min="5" max="11" width="21.7109375" style="4" customWidth="1"/>
    <col min="12" max="12" width="11.7109375" style="5" customWidth="1"/>
    <col min="13" max="14" width="11.7109375" style="4" customWidth="1"/>
    <col min="15" max="15" width="16.57421875" style="4" customWidth="1"/>
    <col min="16" max="16384" width="9.140625" style="4" customWidth="1"/>
  </cols>
  <sheetData>
    <row r="1" ht="9.75" customHeight="1"/>
    <row r="2" ht="6" customHeight="1"/>
    <row r="3" spans="1:14" ht="44.25" customHeight="1">
      <c r="A3" s="166" t="s">
        <v>256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6"/>
      <c r="M3" s="7"/>
      <c r="N3" s="7"/>
    </row>
    <row r="4" spans="1:15" ht="34.5" customHeight="1">
      <c r="A4" s="155" t="s">
        <v>0</v>
      </c>
      <c r="B4" s="155" t="s">
        <v>1</v>
      </c>
      <c r="C4" s="155" t="s">
        <v>115</v>
      </c>
      <c r="D4" s="155" t="s">
        <v>116</v>
      </c>
      <c r="E4" s="155" t="s">
        <v>257</v>
      </c>
      <c r="F4" s="156" t="s">
        <v>258</v>
      </c>
      <c r="G4" s="160" t="s">
        <v>248</v>
      </c>
      <c r="H4" s="161"/>
      <c r="I4" s="162"/>
      <c r="J4" s="156" t="s">
        <v>117</v>
      </c>
      <c r="K4" s="156" t="s">
        <v>118</v>
      </c>
      <c r="L4" s="3"/>
      <c r="M4" s="132" t="s">
        <v>223</v>
      </c>
      <c r="N4" s="133"/>
      <c r="O4" s="133"/>
    </row>
    <row r="5" spans="1:15" ht="57" customHeight="1">
      <c r="A5" s="155"/>
      <c r="B5" s="155"/>
      <c r="C5" s="155"/>
      <c r="D5" s="155"/>
      <c r="E5" s="155"/>
      <c r="F5" s="156"/>
      <c r="G5" s="105" t="s">
        <v>119</v>
      </c>
      <c r="H5" s="105" t="s">
        <v>120</v>
      </c>
      <c r="I5" s="105" t="s">
        <v>121</v>
      </c>
      <c r="J5" s="156"/>
      <c r="K5" s="156"/>
      <c r="L5" s="3"/>
      <c r="M5" s="106" t="s">
        <v>122</v>
      </c>
      <c r="N5" s="106" t="s">
        <v>123</v>
      </c>
      <c r="O5" s="107" t="s">
        <v>124</v>
      </c>
    </row>
    <row r="6" spans="1:15" ht="16.5" customHeight="1">
      <c r="A6" s="51">
        <v>1</v>
      </c>
      <c r="B6" s="52" t="s">
        <v>45</v>
      </c>
      <c r="C6" s="163" t="str">
        <f>VS!A2</f>
        <v>Виши суд у Суботици</v>
      </c>
      <c r="D6" s="75">
        <f>IF(VS!C8="","",VS!C8)</f>
        <v>3</v>
      </c>
      <c r="E6" s="75">
        <f>VS!J8</f>
        <v>143</v>
      </c>
      <c r="F6" s="75">
        <f>G6+H6+I6</f>
        <v>12</v>
      </c>
      <c r="G6" s="76">
        <v>6</v>
      </c>
      <c r="H6" s="76">
        <v>6</v>
      </c>
      <c r="I6" s="76"/>
      <c r="J6" s="77">
        <f aca="true" t="shared" si="0" ref="J6:J37">IF(E6=0,"",(F6/E6*100))</f>
        <v>8.391608391608392</v>
      </c>
      <c r="K6" s="77">
        <f aca="true" t="shared" si="1" ref="K6:K37">IF(AND(ISNUMBER(D6),D6&lt;&gt;0),(F6/D6),"")</f>
        <v>4</v>
      </c>
      <c r="L6" s="78"/>
      <c r="M6" s="79">
        <f aca="true" t="shared" si="2" ref="M6:M37">F6</f>
        <v>12</v>
      </c>
      <c r="N6" s="80">
        <f>VS!T8</f>
        <v>12</v>
      </c>
      <c r="O6" s="11">
        <f>F6-VS!T8</f>
        <v>0</v>
      </c>
    </row>
    <row r="7" spans="1:15" ht="16.5" customHeight="1">
      <c r="A7" s="51">
        <v>2</v>
      </c>
      <c r="B7" s="52" t="s">
        <v>53</v>
      </c>
      <c r="C7" s="164"/>
      <c r="D7" s="75">
        <f>IF(VS!C9="","",VS!C9)</f>
        <v>2</v>
      </c>
      <c r="E7" s="75">
        <f>VS!J9</f>
        <v>13</v>
      </c>
      <c r="F7" s="75">
        <f aca="true" t="shared" si="3" ref="F7:F70">G7+H7+I7</f>
        <v>0</v>
      </c>
      <c r="G7" s="76"/>
      <c r="H7" s="76"/>
      <c r="I7" s="76"/>
      <c r="J7" s="77">
        <f t="shared" si="0"/>
        <v>0</v>
      </c>
      <c r="K7" s="77">
        <f t="shared" si="1"/>
        <v>0</v>
      </c>
      <c r="L7" s="78"/>
      <c r="M7" s="79">
        <f t="shared" si="2"/>
        <v>0</v>
      </c>
      <c r="N7" s="80">
        <f>VS!T9</f>
        <v>0</v>
      </c>
      <c r="O7" s="11">
        <f>F7-VS!T9</f>
        <v>0</v>
      </c>
    </row>
    <row r="8" spans="1:15" ht="16.5" customHeight="1">
      <c r="A8" s="51">
        <v>3</v>
      </c>
      <c r="B8" s="52" t="s">
        <v>47</v>
      </c>
      <c r="C8" s="164"/>
      <c r="D8" s="75">
        <f>IF(VS!C10="","",VS!C10)</f>
        <v>2</v>
      </c>
      <c r="E8" s="75">
        <f>VS!J10</f>
        <v>47</v>
      </c>
      <c r="F8" s="75">
        <f t="shared" si="3"/>
        <v>0</v>
      </c>
      <c r="G8" s="76"/>
      <c r="H8" s="76"/>
      <c r="I8" s="76"/>
      <c r="J8" s="77">
        <f t="shared" si="0"/>
        <v>0</v>
      </c>
      <c r="K8" s="77">
        <f t="shared" si="1"/>
        <v>0</v>
      </c>
      <c r="L8" s="78"/>
      <c r="M8" s="79">
        <f t="shared" si="2"/>
        <v>0</v>
      </c>
      <c r="N8" s="80">
        <f>VS!T10</f>
        <v>0</v>
      </c>
      <c r="O8" s="11">
        <f>F8-VS!T10</f>
        <v>0</v>
      </c>
    </row>
    <row r="9" spans="1:15" ht="16.5" customHeight="1">
      <c r="A9" s="51">
        <v>4</v>
      </c>
      <c r="B9" s="57" t="s">
        <v>42</v>
      </c>
      <c r="C9" s="164"/>
      <c r="D9" s="75">
        <f>IF(VS!C11="","",VS!C11)</f>
        <v>2</v>
      </c>
      <c r="E9" s="75">
        <f>VS!J11</f>
        <v>1357</v>
      </c>
      <c r="F9" s="75">
        <f t="shared" si="3"/>
        <v>109</v>
      </c>
      <c r="G9" s="76">
        <v>89</v>
      </c>
      <c r="H9" s="76">
        <v>20</v>
      </c>
      <c r="I9" s="76"/>
      <c r="J9" s="77">
        <f t="shared" si="0"/>
        <v>8.032424465733234</v>
      </c>
      <c r="K9" s="77">
        <f t="shared" si="1"/>
        <v>54.5</v>
      </c>
      <c r="L9" s="78"/>
      <c r="M9" s="79">
        <f t="shared" si="2"/>
        <v>109</v>
      </c>
      <c r="N9" s="80">
        <f>VS!T11</f>
        <v>109</v>
      </c>
      <c r="O9" s="11">
        <f>F9-VS!T11</f>
        <v>0</v>
      </c>
    </row>
    <row r="10" spans="1:15" ht="16.5" customHeight="1">
      <c r="A10" s="51">
        <v>5</v>
      </c>
      <c r="B10" s="57" t="s">
        <v>43</v>
      </c>
      <c r="C10" s="164"/>
      <c r="D10" s="75">
        <f>IF(VS!C12="","",VS!C12)</f>
        <v>2</v>
      </c>
      <c r="E10" s="75">
        <f>VS!J12</f>
        <v>189</v>
      </c>
      <c r="F10" s="75">
        <f t="shared" si="3"/>
        <v>2</v>
      </c>
      <c r="G10" s="76"/>
      <c r="H10" s="76">
        <v>1</v>
      </c>
      <c r="I10" s="76">
        <v>1</v>
      </c>
      <c r="J10" s="77">
        <f t="shared" si="0"/>
        <v>1.0582010582010581</v>
      </c>
      <c r="K10" s="77">
        <f t="shared" si="1"/>
        <v>1</v>
      </c>
      <c r="L10" s="78"/>
      <c r="M10" s="79">
        <f t="shared" si="2"/>
        <v>2</v>
      </c>
      <c r="N10" s="80">
        <f>VS!T12</f>
        <v>2</v>
      </c>
      <c r="O10" s="11">
        <f>F10-VS!T12</f>
        <v>0</v>
      </c>
    </row>
    <row r="11" spans="1:15" ht="16.5" customHeight="1">
      <c r="A11" s="51">
        <v>6</v>
      </c>
      <c r="B11" s="57" t="s">
        <v>44</v>
      </c>
      <c r="C11" s="164"/>
      <c r="D11" s="75">
        <f>IF(VS!C13="","",VS!C13)</f>
        <v>2</v>
      </c>
      <c r="E11" s="75">
        <f>VS!J13</f>
        <v>33</v>
      </c>
      <c r="F11" s="75">
        <f t="shared" si="3"/>
        <v>0</v>
      </c>
      <c r="G11" s="76"/>
      <c r="H11" s="76"/>
      <c r="I11" s="76"/>
      <c r="J11" s="77">
        <f t="shared" si="0"/>
        <v>0</v>
      </c>
      <c r="K11" s="77">
        <f t="shared" si="1"/>
        <v>0</v>
      </c>
      <c r="L11" s="78"/>
      <c r="M11" s="79">
        <f t="shared" si="2"/>
        <v>0</v>
      </c>
      <c r="N11" s="80">
        <f>VS!T13</f>
        <v>0</v>
      </c>
      <c r="O11" s="11">
        <f>F11-VS!T13</f>
        <v>0</v>
      </c>
    </row>
    <row r="12" spans="1:15" ht="16.5" customHeight="1">
      <c r="A12" s="51">
        <v>7</v>
      </c>
      <c r="B12" s="57" t="s">
        <v>38</v>
      </c>
      <c r="C12" s="164"/>
      <c r="D12" s="75">
        <f>IF(VS!C14="","",VS!C14)</f>
        <v>4</v>
      </c>
      <c r="E12" s="75">
        <f>VS!J14</f>
        <v>122</v>
      </c>
      <c r="F12" s="75">
        <f t="shared" si="3"/>
        <v>7</v>
      </c>
      <c r="G12" s="81">
        <v>4</v>
      </c>
      <c r="H12" s="81">
        <v>2</v>
      </c>
      <c r="I12" s="81">
        <v>1</v>
      </c>
      <c r="J12" s="77">
        <f t="shared" si="0"/>
        <v>5.737704918032787</v>
      </c>
      <c r="K12" s="77">
        <f t="shared" si="1"/>
        <v>1.75</v>
      </c>
      <c r="L12" s="78"/>
      <c r="M12" s="79">
        <f t="shared" si="2"/>
        <v>7</v>
      </c>
      <c r="N12" s="80">
        <f>VS!T14</f>
        <v>7</v>
      </c>
      <c r="O12" s="11">
        <f>F12-VS!T14</f>
        <v>0</v>
      </c>
    </row>
    <row r="13" spans="1:15" ht="16.5" customHeight="1">
      <c r="A13" s="51">
        <v>8</v>
      </c>
      <c r="B13" s="52" t="s">
        <v>72</v>
      </c>
      <c r="C13" s="164"/>
      <c r="D13" s="75">
        <f>IF(VS!C15="","",VS!C15)</f>
      </c>
      <c r="E13" s="75">
        <f>VS!J15</f>
        <v>0</v>
      </c>
      <c r="F13" s="75">
        <f t="shared" si="3"/>
        <v>0</v>
      </c>
      <c r="G13" s="76"/>
      <c r="H13" s="76"/>
      <c r="I13" s="76"/>
      <c r="J13" s="77">
        <f t="shared" si="0"/>
      </c>
      <c r="K13" s="77">
        <f t="shared" si="1"/>
      </c>
      <c r="L13" s="78"/>
      <c r="M13" s="79">
        <f t="shared" si="2"/>
        <v>0</v>
      </c>
      <c r="N13" s="80">
        <f>VS!T15</f>
        <v>0</v>
      </c>
      <c r="O13" s="11">
        <f>F13-VS!T15</f>
        <v>0</v>
      </c>
    </row>
    <row r="14" spans="1:15" ht="16.5" customHeight="1">
      <c r="A14" s="51">
        <v>9</v>
      </c>
      <c r="B14" s="52" t="s">
        <v>73</v>
      </c>
      <c r="C14" s="164"/>
      <c r="D14" s="75">
        <f>IF(VS!C16="","",VS!C16)</f>
      </c>
      <c r="E14" s="75">
        <f>VS!J16</f>
        <v>0</v>
      </c>
      <c r="F14" s="75">
        <f t="shared" si="3"/>
        <v>0</v>
      </c>
      <c r="G14" s="76"/>
      <c r="H14" s="76"/>
      <c r="I14" s="76"/>
      <c r="J14" s="77">
        <f t="shared" si="0"/>
      </c>
      <c r="K14" s="77">
        <f t="shared" si="1"/>
      </c>
      <c r="L14" s="78"/>
      <c r="M14" s="79">
        <f t="shared" si="2"/>
        <v>0</v>
      </c>
      <c r="N14" s="80">
        <f>VS!T16</f>
        <v>0</v>
      </c>
      <c r="O14" s="11">
        <f>F14-VS!T16</f>
        <v>0</v>
      </c>
    </row>
    <row r="15" spans="1:15" ht="16.5" customHeight="1">
      <c r="A15" s="51">
        <v>10</v>
      </c>
      <c r="B15" s="52" t="s">
        <v>237</v>
      </c>
      <c r="C15" s="164"/>
      <c r="D15" s="75">
        <f>IF(VS!C17="","",VS!C17)</f>
      </c>
      <c r="E15" s="75">
        <f>VS!J17</f>
        <v>0</v>
      </c>
      <c r="F15" s="75">
        <f t="shared" si="3"/>
        <v>0</v>
      </c>
      <c r="G15" s="76"/>
      <c r="H15" s="76"/>
      <c r="I15" s="76"/>
      <c r="J15" s="77">
        <f t="shared" si="0"/>
      </c>
      <c r="K15" s="77">
        <f t="shared" si="1"/>
      </c>
      <c r="L15" s="78"/>
      <c r="M15" s="79">
        <f t="shared" si="2"/>
        <v>0</v>
      </c>
      <c r="N15" s="80">
        <f>VS!T17</f>
        <v>0</v>
      </c>
      <c r="O15" s="11">
        <f>F15-VS!T17</f>
        <v>0</v>
      </c>
    </row>
    <row r="16" spans="1:15" s="8" customFormat="1" ht="16.5" customHeight="1">
      <c r="A16" s="51">
        <v>11</v>
      </c>
      <c r="B16" s="59" t="s">
        <v>238</v>
      </c>
      <c r="C16" s="164"/>
      <c r="D16" s="75">
        <f>IF(VS!C18="","",VS!C18)</f>
      </c>
      <c r="E16" s="75">
        <f>VS!J18</f>
        <v>0</v>
      </c>
      <c r="F16" s="75">
        <f t="shared" si="3"/>
        <v>0</v>
      </c>
      <c r="G16" s="81"/>
      <c r="H16" s="81"/>
      <c r="I16" s="81"/>
      <c r="J16" s="77">
        <f t="shared" si="0"/>
      </c>
      <c r="K16" s="77">
        <f t="shared" si="1"/>
      </c>
      <c r="L16" s="82"/>
      <c r="M16" s="79">
        <f t="shared" si="2"/>
        <v>0</v>
      </c>
      <c r="N16" s="80">
        <f>VS!T18</f>
        <v>0</v>
      </c>
      <c r="O16" s="11">
        <f>F16-VS!T18</f>
        <v>0</v>
      </c>
    </row>
    <row r="17" spans="1:15" ht="16.5" customHeight="1">
      <c r="A17" s="51">
        <v>12</v>
      </c>
      <c r="B17" s="52" t="s">
        <v>41</v>
      </c>
      <c r="C17" s="164"/>
      <c r="D17" s="75">
        <f>IF(VS!C19="","",VS!C19)</f>
        <v>3</v>
      </c>
      <c r="E17" s="75">
        <f>VS!J19</f>
        <v>156</v>
      </c>
      <c r="F17" s="75">
        <f t="shared" si="3"/>
        <v>1</v>
      </c>
      <c r="G17" s="76">
        <v>1</v>
      </c>
      <c r="H17" s="76"/>
      <c r="I17" s="76"/>
      <c r="J17" s="77">
        <f t="shared" si="0"/>
        <v>0.641025641025641</v>
      </c>
      <c r="K17" s="77">
        <f t="shared" si="1"/>
        <v>0.3333333333333333</v>
      </c>
      <c r="L17" s="78"/>
      <c r="M17" s="79">
        <f t="shared" si="2"/>
        <v>1</v>
      </c>
      <c r="N17" s="80">
        <f>VS!T19</f>
        <v>1</v>
      </c>
      <c r="O17" s="11">
        <f>F17-VS!T19</f>
        <v>0</v>
      </c>
    </row>
    <row r="18" spans="1:15" ht="16.5" customHeight="1">
      <c r="A18" s="51">
        <v>13</v>
      </c>
      <c r="B18" s="57" t="s">
        <v>40</v>
      </c>
      <c r="C18" s="164"/>
      <c r="D18" s="75">
        <f>IF(VS!C20="","",VS!C20)</f>
        <v>2</v>
      </c>
      <c r="E18" s="75">
        <f>VS!J20</f>
        <v>110</v>
      </c>
      <c r="F18" s="75">
        <f t="shared" si="3"/>
        <v>0</v>
      </c>
      <c r="G18" s="76"/>
      <c r="H18" s="76"/>
      <c r="I18" s="76"/>
      <c r="J18" s="77">
        <f t="shared" si="0"/>
        <v>0</v>
      </c>
      <c r="K18" s="77">
        <f t="shared" si="1"/>
        <v>0</v>
      </c>
      <c r="L18" s="78"/>
      <c r="M18" s="79">
        <f t="shared" si="2"/>
        <v>0</v>
      </c>
      <c r="N18" s="80">
        <f>VS!T20</f>
        <v>0</v>
      </c>
      <c r="O18" s="11">
        <f>F18-VS!T20</f>
        <v>0</v>
      </c>
    </row>
    <row r="19" spans="1:15" ht="16.5" customHeight="1">
      <c r="A19" s="51">
        <v>14</v>
      </c>
      <c r="B19" s="57" t="s">
        <v>39</v>
      </c>
      <c r="C19" s="164"/>
      <c r="D19" s="75">
        <f>IF(VS!C21="","",VS!C21)</f>
        <v>2</v>
      </c>
      <c r="E19" s="75">
        <f>VS!J21</f>
        <v>65</v>
      </c>
      <c r="F19" s="75">
        <f t="shared" si="3"/>
        <v>0</v>
      </c>
      <c r="G19" s="76"/>
      <c r="H19" s="76"/>
      <c r="I19" s="76"/>
      <c r="J19" s="77">
        <f t="shared" si="0"/>
        <v>0</v>
      </c>
      <c r="K19" s="77">
        <f t="shared" si="1"/>
        <v>0</v>
      </c>
      <c r="L19" s="78"/>
      <c r="M19" s="79">
        <f t="shared" si="2"/>
        <v>0</v>
      </c>
      <c r="N19" s="80">
        <f>VS!T21</f>
        <v>0</v>
      </c>
      <c r="O19" s="11">
        <f>F19-VS!T21</f>
        <v>0</v>
      </c>
    </row>
    <row r="20" spans="1:15" ht="16.5" customHeight="1">
      <c r="A20" s="136" t="s">
        <v>227</v>
      </c>
      <c r="B20" s="137"/>
      <c r="C20" s="164"/>
      <c r="D20" s="83">
        <f>IF(VS!C22="","",VS!C22)</f>
        <v>8</v>
      </c>
      <c r="E20" s="83">
        <f>VS!J22</f>
        <v>2235</v>
      </c>
      <c r="F20" s="83">
        <f t="shared" si="3"/>
        <v>131</v>
      </c>
      <c r="G20" s="83">
        <f>SUM(G6:G19)</f>
        <v>100</v>
      </c>
      <c r="H20" s="83">
        <f>SUM(H6:H19)</f>
        <v>29</v>
      </c>
      <c r="I20" s="83">
        <f>SUM(I6:I19)</f>
        <v>2</v>
      </c>
      <c r="J20" s="84">
        <f t="shared" si="0"/>
        <v>5.861297539149888</v>
      </c>
      <c r="K20" s="84">
        <f t="shared" si="1"/>
        <v>16.375</v>
      </c>
      <c r="L20" s="82"/>
      <c r="M20" s="85">
        <f t="shared" si="2"/>
        <v>131</v>
      </c>
      <c r="N20" s="86">
        <f>VS!T22</f>
        <v>131</v>
      </c>
      <c r="O20" s="12">
        <f>F20-VS!T22</f>
        <v>0</v>
      </c>
    </row>
    <row r="21" spans="1:15" ht="16.5" customHeight="1">
      <c r="A21" s="51">
        <v>15</v>
      </c>
      <c r="B21" s="52" t="s">
        <v>63</v>
      </c>
      <c r="C21" s="164"/>
      <c r="D21" s="75">
        <f>IF(VS!C23="","",VS!C23)</f>
      </c>
      <c r="E21" s="75">
        <f>VS!J23</f>
        <v>0</v>
      </c>
      <c r="F21" s="75">
        <f t="shared" si="3"/>
        <v>0</v>
      </c>
      <c r="G21" s="76"/>
      <c r="H21" s="76"/>
      <c r="I21" s="76"/>
      <c r="J21" s="77">
        <f t="shared" si="0"/>
      </c>
      <c r="K21" s="77">
        <f t="shared" si="1"/>
      </c>
      <c r="L21" s="78"/>
      <c r="M21" s="79">
        <f t="shared" si="2"/>
        <v>0</v>
      </c>
      <c r="N21" s="80">
        <f>VS!T23</f>
        <v>0</v>
      </c>
      <c r="O21" s="11">
        <f>F21-VS!T23</f>
        <v>0</v>
      </c>
    </row>
    <row r="22" spans="1:15" ht="16.5" customHeight="1">
      <c r="A22" s="51">
        <v>16</v>
      </c>
      <c r="B22" s="52" t="s">
        <v>60</v>
      </c>
      <c r="C22" s="164"/>
      <c r="D22" s="75">
        <f>IF(VS!C24="","",VS!C24)</f>
        <v>2</v>
      </c>
      <c r="E22" s="75">
        <f>VS!J24</f>
        <v>114</v>
      </c>
      <c r="F22" s="75">
        <f t="shared" si="3"/>
        <v>0</v>
      </c>
      <c r="G22" s="76"/>
      <c r="H22" s="76"/>
      <c r="I22" s="76"/>
      <c r="J22" s="77">
        <f t="shared" si="0"/>
        <v>0</v>
      </c>
      <c r="K22" s="77">
        <f t="shared" si="1"/>
        <v>0</v>
      </c>
      <c r="L22" s="78"/>
      <c r="M22" s="79">
        <f t="shared" si="2"/>
        <v>0</v>
      </c>
      <c r="N22" s="80">
        <f>VS!T24</f>
        <v>0</v>
      </c>
      <c r="O22" s="11">
        <f>F22-VS!T24</f>
        <v>0</v>
      </c>
    </row>
    <row r="23" spans="1:15" ht="16.5" customHeight="1">
      <c r="A23" s="51">
        <v>17</v>
      </c>
      <c r="B23" s="52" t="s">
        <v>64</v>
      </c>
      <c r="C23" s="164"/>
      <c r="D23" s="75">
        <f>IF(VS!C25="","",VS!C25)</f>
      </c>
      <c r="E23" s="75">
        <f>VS!J25</f>
        <v>0</v>
      </c>
      <c r="F23" s="75">
        <f t="shared" si="3"/>
        <v>0</v>
      </c>
      <c r="G23" s="76"/>
      <c r="H23" s="76"/>
      <c r="I23" s="76"/>
      <c r="J23" s="77">
        <f t="shared" si="0"/>
      </c>
      <c r="K23" s="77">
        <f t="shared" si="1"/>
      </c>
      <c r="L23" s="78"/>
      <c r="M23" s="79">
        <f t="shared" si="2"/>
        <v>0</v>
      </c>
      <c r="N23" s="80">
        <f>VS!T25</f>
        <v>0</v>
      </c>
      <c r="O23" s="11">
        <f>F23-VS!T25</f>
        <v>0</v>
      </c>
    </row>
    <row r="24" spans="1:15" ht="16.5" customHeight="1">
      <c r="A24" s="51">
        <v>18</v>
      </c>
      <c r="B24" s="52" t="s">
        <v>126</v>
      </c>
      <c r="C24" s="164"/>
      <c r="D24" s="75">
        <f>IF(VS!C26="","",VS!C26)</f>
      </c>
      <c r="E24" s="75">
        <f>VS!J26</f>
        <v>0</v>
      </c>
      <c r="F24" s="75">
        <f t="shared" si="3"/>
        <v>0</v>
      </c>
      <c r="G24" s="76"/>
      <c r="H24" s="76"/>
      <c r="I24" s="76"/>
      <c r="J24" s="77">
        <f t="shared" si="0"/>
      </c>
      <c r="K24" s="77">
        <f t="shared" si="1"/>
      </c>
      <c r="L24" s="78"/>
      <c r="M24" s="79">
        <f t="shared" si="2"/>
        <v>0</v>
      </c>
      <c r="N24" s="80">
        <f>VS!T26</f>
        <v>0</v>
      </c>
      <c r="O24" s="11">
        <f>F24-VS!T26</f>
        <v>0</v>
      </c>
    </row>
    <row r="25" spans="1:15" ht="16.5" customHeight="1">
      <c r="A25" s="51">
        <v>19</v>
      </c>
      <c r="B25" s="52" t="s">
        <v>127</v>
      </c>
      <c r="C25" s="164"/>
      <c r="D25" s="75">
        <f>IF(VS!C27="","",VS!C27)</f>
      </c>
      <c r="E25" s="75">
        <f>VS!J27</f>
        <v>0</v>
      </c>
      <c r="F25" s="75">
        <f t="shared" si="3"/>
        <v>0</v>
      </c>
      <c r="G25" s="76"/>
      <c r="H25" s="76"/>
      <c r="I25" s="76"/>
      <c r="J25" s="77">
        <f t="shared" si="0"/>
      </c>
      <c r="K25" s="77">
        <f t="shared" si="1"/>
      </c>
      <c r="L25" s="78"/>
      <c r="M25" s="79">
        <f t="shared" si="2"/>
        <v>0</v>
      </c>
      <c r="N25" s="80">
        <f>VS!T27</f>
        <v>0</v>
      </c>
      <c r="O25" s="11">
        <f>F25-VS!T27</f>
        <v>0</v>
      </c>
    </row>
    <row r="26" spans="1:15" ht="16.5" customHeight="1">
      <c r="A26" s="51">
        <v>20</v>
      </c>
      <c r="B26" s="52" t="s">
        <v>54</v>
      </c>
      <c r="C26" s="164"/>
      <c r="D26" s="75">
        <f>IF(VS!C28="","",VS!C28)</f>
      </c>
      <c r="E26" s="75">
        <f>VS!J28</f>
        <v>0</v>
      </c>
      <c r="F26" s="75">
        <f t="shared" si="3"/>
        <v>0</v>
      </c>
      <c r="G26" s="76"/>
      <c r="H26" s="76"/>
      <c r="I26" s="76"/>
      <c r="J26" s="77">
        <f t="shared" si="0"/>
      </c>
      <c r="K26" s="77">
        <f t="shared" si="1"/>
      </c>
      <c r="L26" s="78"/>
      <c r="M26" s="79">
        <f t="shared" si="2"/>
        <v>0</v>
      </c>
      <c r="N26" s="80">
        <f>VS!T28</f>
        <v>0</v>
      </c>
      <c r="O26" s="11">
        <f>F26-VS!T28</f>
        <v>0</v>
      </c>
    </row>
    <row r="27" spans="1:15" ht="16.5" customHeight="1">
      <c r="A27" s="51">
        <v>21</v>
      </c>
      <c r="B27" s="52" t="s">
        <v>50</v>
      </c>
      <c r="C27" s="164"/>
      <c r="D27" s="75">
        <f>IF(VS!C29="","",VS!C29)</f>
        <v>4</v>
      </c>
      <c r="E27" s="75">
        <f>VS!J29</f>
        <v>383</v>
      </c>
      <c r="F27" s="75">
        <f t="shared" si="3"/>
        <v>0</v>
      </c>
      <c r="G27" s="76"/>
      <c r="H27" s="76"/>
      <c r="I27" s="76"/>
      <c r="J27" s="77">
        <f t="shared" si="0"/>
        <v>0</v>
      </c>
      <c r="K27" s="77">
        <f t="shared" si="1"/>
        <v>0</v>
      </c>
      <c r="L27" s="78"/>
      <c r="M27" s="79">
        <f t="shared" si="2"/>
        <v>0</v>
      </c>
      <c r="N27" s="80">
        <f>VS!T29</f>
        <v>0</v>
      </c>
      <c r="O27" s="11">
        <f>F27-VS!T29</f>
        <v>0</v>
      </c>
    </row>
    <row r="28" spans="1:15" ht="16.5" customHeight="1">
      <c r="A28" s="51">
        <v>22</v>
      </c>
      <c r="B28" s="52" t="s">
        <v>90</v>
      </c>
      <c r="C28" s="164"/>
      <c r="D28" s="75">
        <f>IF(VS!C30="","",VS!C30)</f>
      </c>
      <c r="E28" s="75">
        <f>VS!J30</f>
        <v>0</v>
      </c>
      <c r="F28" s="75">
        <f t="shared" si="3"/>
        <v>0</v>
      </c>
      <c r="G28" s="76"/>
      <c r="H28" s="76"/>
      <c r="I28" s="76"/>
      <c r="J28" s="77">
        <f t="shared" si="0"/>
      </c>
      <c r="K28" s="77">
        <f t="shared" si="1"/>
      </c>
      <c r="L28" s="78"/>
      <c r="M28" s="79">
        <f t="shared" si="2"/>
        <v>0</v>
      </c>
      <c r="N28" s="80">
        <f>VS!T30</f>
        <v>0</v>
      </c>
      <c r="O28" s="11">
        <f>F28-VS!T30</f>
        <v>0</v>
      </c>
    </row>
    <row r="29" spans="1:15" ht="16.5" customHeight="1">
      <c r="A29" s="51">
        <v>23</v>
      </c>
      <c r="B29" s="52" t="s">
        <v>100</v>
      </c>
      <c r="C29" s="164"/>
      <c r="D29" s="75">
        <f>IF(VS!C31="","",VS!C31)</f>
      </c>
      <c r="E29" s="75">
        <f>VS!J31</f>
        <v>0</v>
      </c>
      <c r="F29" s="75">
        <f t="shared" si="3"/>
        <v>0</v>
      </c>
      <c r="G29" s="76"/>
      <c r="H29" s="76"/>
      <c r="I29" s="76"/>
      <c r="J29" s="77">
        <f t="shared" si="0"/>
      </c>
      <c r="K29" s="77">
        <f t="shared" si="1"/>
      </c>
      <c r="L29" s="78"/>
      <c r="M29" s="79">
        <f t="shared" si="2"/>
        <v>0</v>
      </c>
      <c r="N29" s="80">
        <f>VS!T31</f>
        <v>0</v>
      </c>
      <c r="O29" s="11">
        <f>F29-VS!T31</f>
        <v>0</v>
      </c>
    </row>
    <row r="30" spans="1:15" ht="16.5" customHeight="1">
      <c r="A30" s="51">
        <v>24</v>
      </c>
      <c r="B30" s="52" t="s">
        <v>74</v>
      </c>
      <c r="C30" s="164"/>
      <c r="D30" s="75">
        <f>IF(VS!C32="","",VS!C32)</f>
        <v>1</v>
      </c>
      <c r="E30" s="75">
        <f>VS!J32</f>
        <v>14</v>
      </c>
      <c r="F30" s="75">
        <f t="shared" si="3"/>
        <v>0</v>
      </c>
      <c r="G30" s="76"/>
      <c r="H30" s="76"/>
      <c r="I30" s="76"/>
      <c r="J30" s="77">
        <f t="shared" si="0"/>
        <v>0</v>
      </c>
      <c r="K30" s="77">
        <f t="shared" si="1"/>
        <v>0</v>
      </c>
      <c r="L30" s="78"/>
      <c r="M30" s="79">
        <f t="shared" si="2"/>
        <v>0</v>
      </c>
      <c r="N30" s="80">
        <f>VS!T32</f>
        <v>0</v>
      </c>
      <c r="O30" s="11">
        <f>F30-VS!T32</f>
        <v>0</v>
      </c>
    </row>
    <row r="31" spans="1:15" ht="16.5" customHeight="1">
      <c r="A31" s="51">
        <v>25</v>
      </c>
      <c r="B31" s="52" t="s">
        <v>56</v>
      </c>
      <c r="C31" s="164"/>
      <c r="D31" s="75">
        <f>IF(VS!C33="","",VS!C33)</f>
      </c>
      <c r="E31" s="75">
        <f>VS!J33</f>
        <v>0</v>
      </c>
      <c r="F31" s="75">
        <f t="shared" si="3"/>
        <v>0</v>
      </c>
      <c r="G31" s="76"/>
      <c r="H31" s="76"/>
      <c r="I31" s="76"/>
      <c r="J31" s="77">
        <f t="shared" si="0"/>
      </c>
      <c r="K31" s="77">
        <f t="shared" si="1"/>
      </c>
      <c r="L31" s="78"/>
      <c r="M31" s="79">
        <f t="shared" si="2"/>
        <v>0</v>
      </c>
      <c r="N31" s="80">
        <f>VS!T33</f>
        <v>0</v>
      </c>
      <c r="O31" s="11">
        <f>F31-VS!T33</f>
        <v>0</v>
      </c>
    </row>
    <row r="32" spans="1:15" ht="16.5" customHeight="1">
      <c r="A32" s="51">
        <v>26</v>
      </c>
      <c r="B32" s="66" t="s">
        <v>51</v>
      </c>
      <c r="C32" s="164"/>
      <c r="D32" s="75">
        <f>IF(VS!C34="","",VS!C34)</f>
        <v>3</v>
      </c>
      <c r="E32" s="75">
        <f>VS!J34</f>
        <v>378</v>
      </c>
      <c r="F32" s="75">
        <f t="shared" si="3"/>
        <v>0</v>
      </c>
      <c r="G32" s="76"/>
      <c r="H32" s="76"/>
      <c r="I32" s="76"/>
      <c r="J32" s="77">
        <f t="shared" si="0"/>
        <v>0</v>
      </c>
      <c r="K32" s="77">
        <f t="shared" si="1"/>
        <v>0</v>
      </c>
      <c r="L32" s="78"/>
      <c r="M32" s="79">
        <f t="shared" si="2"/>
        <v>0</v>
      </c>
      <c r="N32" s="80">
        <f>VS!T34</f>
        <v>0</v>
      </c>
      <c r="O32" s="11">
        <f>F32-VS!T34</f>
        <v>0</v>
      </c>
    </row>
    <row r="33" spans="1:15" ht="16.5" customHeight="1">
      <c r="A33" s="51">
        <v>27</v>
      </c>
      <c r="B33" s="57" t="s">
        <v>37</v>
      </c>
      <c r="C33" s="164"/>
      <c r="D33" s="75">
        <f>IF(VS!C35="","",VS!C35)</f>
      </c>
      <c r="E33" s="75">
        <f>VS!J35</f>
        <v>0</v>
      </c>
      <c r="F33" s="75">
        <f t="shared" si="3"/>
        <v>0</v>
      </c>
      <c r="G33" s="76"/>
      <c r="H33" s="76"/>
      <c r="I33" s="76"/>
      <c r="J33" s="77">
        <f t="shared" si="0"/>
      </c>
      <c r="K33" s="77">
        <f t="shared" si="1"/>
      </c>
      <c r="L33" s="78"/>
      <c r="M33" s="79">
        <f t="shared" si="2"/>
        <v>0</v>
      </c>
      <c r="N33" s="80">
        <f>VS!T35</f>
        <v>0</v>
      </c>
      <c r="O33" s="11">
        <f>F33-VS!T35</f>
        <v>0</v>
      </c>
    </row>
    <row r="34" spans="1:15" ht="16.5" customHeight="1">
      <c r="A34" s="51">
        <v>28</v>
      </c>
      <c r="B34" s="52" t="s">
        <v>70</v>
      </c>
      <c r="C34" s="164"/>
      <c r="D34" s="75">
        <f>IF(VS!C36="","",VS!C36)</f>
      </c>
      <c r="E34" s="75">
        <f>VS!J36</f>
        <v>0</v>
      </c>
      <c r="F34" s="75">
        <f t="shared" si="3"/>
        <v>0</v>
      </c>
      <c r="G34" s="76"/>
      <c r="H34" s="76"/>
      <c r="I34" s="76"/>
      <c r="J34" s="77">
        <f t="shared" si="0"/>
      </c>
      <c r="K34" s="77">
        <f t="shared" si="1"/>
      </c>
      <c r="L34" s="78"/>
      <c r="M34" s="79">
        <f t="shared" si="2"/>
        <v>0</v>
      </c>
      <c r="N34" s="80">
        <f>VS!T36</f>
        <v>0</v>
      </c>
      <c r="O34" s="11">
        <f>F34-VS!T36</f>
        <v>0</v>
      </c>
    </row>
    <row r="35" spans="1:15" ht="16.5" customHeight="1">
      <c r="A35" s="51">
        <v>29</v>
      </c>
      <c r="B35" s="52" t="s">
        <v>71</v>
      </c>
      <c r="C35" s="164"/>
      <c r="D35" s="75">
        <f>IF(VS!C37="","",VS!C37)</f>
      </c>
      <c r="E35" s="75">
        <f>VS!J37</f>
        <v>0</v>
      </c>
      <c r="F35" s="75">
        <f t="shared" si="3"/>
        <v>0</v>
      </c>
      <c r="G35" s="76"/>
      <c r="H35" s="76"/>
      <c r="I35" s="76"/>
      <c r="J35" s="77">
        <f t="shared" si="0"/>
      </c>
      <c r="K35" s="77">
        <f t="shared" si="1"/>
      </c>
      <c r="L35" s="78"/>
      <c r="M35" s="79">
        <f t="shared" si="2"/>
        <v>0</v>
      </c>
      <c r="N35" s="80">
        <f>VS!T37</f>
        <v>0</v>
      </c>
      <c r="O35" s="11">
        <f>F35-VS!T37</f>
        <v>0</v>
      </c>
    </row>
    <row r="36" spans="1:15" ht="16.5" customHeight="1">
      <c r="A36" s="51">
        <v>30</v>
      </c>
      <c r="B36" s="52" t="s">
        <v>67</v>
      </c>
      <c r="C36" s="164"/>
      <c r="D36" s="75">
        <f>IF(VS!C38="","",VS!C38)</f>
      </c>
      <c r="E36" s="75">
        <f>VS!J38</f>
        <v>0</v>
      </c>
      <c r="F36" s="75">
        <f t="shared" si="3"/>
        <v>0</v>
      </c>
      <c r="G36" s="76"/>
      <c r="H36" s="76"/>
      <c r="I36" s="76"/>
      <c r="J36" s="77">
        <f t="shared" si="0"/>
      </c>
      <c r="K36" s="77">
        <f t="shared" si="1"/>
      </c>
      <c r="L36" s="78"/>
      <c r="M36" s="79">
        <f t="shared" si="2"/>
        <v>0</v>
      </c>
      <c r="N36" s="80">
        <f>VS!T38</f>
        <v>0</v>
      </c>
      <c r="O36" s="11">
        <f>F36-VS!T38</f>
        <v>0</v>
      </c>
    </row>
    <row r="37" spans="1:15" ht="16.5" customHeight="1">
      <c r="A37" s="51">
        <v>31</v>
      </c>
      <c r="B37" s="52" t="s">
        <v>59</v>
      </c>
      <c r="C37" s="164"/>
      <c r="D37" s="75">
        <f>IF(VS!C39="","",VS!C39)</f>
      </c>
      <c r="E37" s="75">
        <f>VS!J39</f>
        <v>0</v>
      </c>
      <c r="F37" s="75">
        <f t="shared" si="3"/>
        <v>0</v>
      </c>
      <c r="G37" s="76"/>
      <c r="H37" s="76"/>
      <c r="I37" s="76"/>
      <c r="J37" s="77">
        <f t="shared" si="0"/>
      </c>
      <c r="K37" s="77">
        <f t="shared" si="1"/>
      </c>
      <c r="L37" s="78"/>
      <c r="M37" s="79">
        <f t="shared" si="2"/>
        <v>0</v>
      </c>
      <c r="N37" s="80">
        <f>VS!T39</f>
        <v>0</v>
      </c>
      <c r="O37" s="11">
        <f>F37-VS!T39</f>
        <v>0</v>
      </c>
    </row>
    <row r="38" spans="1:15" ht="16.5" customHeight="1">
      <c r="A38" s="51">
        <v>32</v>
      </c>
      <c r="B38" s="52" t="s">
        <v>52</v>
      </c>
      <c r="C38" s="164"/>
      <c r="D38" s="75">
        <f>IF(VS!C40="","",VS!C40)</f>
        <v>1</v>
      </c>
      <c r="E38" s="75">
        <f>VS!J40</f>
        <v>11</v>
      </c>
      <c r="F38" s="75">
        <f t="shared" si="3"/>
        <v>0</v>
      </c>
      <c r="G38" s="76"/>
      <c r="H38" s="76"/>
      <c r="I38" s="76"/>
      <c r="J38" s="77">
        <f aca="true" t="shared" si="4" ref="J38:J69">IF(E38=0,"",(F38/E38*100))</f>
        <v>0</v>
      </c>
      <c r="K38" s="77">
        <f aca="true" t="shared" si="5" ref="K38:K69">IF(AND(ISNUMBER(D38),D38&lt;&gt;0),(F38/D38),"")</f>
        <v>0</v>
      </c>
      <c r="L38" s="78"/>
      <c r="M38" s="79">
        <f aca="true" t="shared" si="6" ref="M38:M69">F38</f>
        <v>0</v>
      </c>
      <c r="N38" s="80">
        <f>VS!T40</f>
        <v>0</v>
      </c>
      <c r="O38" s="11">
        <f>F38-VS!T40</f>
        <v>0</v>
      </c>
    </row>
    <row r="39" spans="1:15" ht="16.5" customHeight="1">
      <c r="A39" s="51">
        <v>33</v>
      </c>
      <c r="B39" s="52" t="s">
        <v>93</v>
      </c>
      <c r="C39" s="164"/>
      <c r="D39" s="75">
        <f>IF(VS!C41="","",VS!C41)</f>
      </c>
      <c r="E39" s="75">
        <f>VS!J41</f>
        <v>0</v>
      </c>
      <c r="F39" s="75">
        <f t="shared" si="3"/>
        <v>0</v>
      </c>
      <c r="G39" s="76"/>
      <c r="H39" s="76"/>
      <c r="I39" s="76"/>
      <c r="J39" s="77">
        <f t="shared" si="4"/>
      </c>
      <c r="K39" s="77">
        <f t="shared" si="5"/>
      </c>
      <c r="L39" s="78"/>
      <c r="M39" s="79">
        <f t="shared" si="6"/>
        <v>0</v>
      </c>
      <c r="N39" s="80">
        <f>VS!T41</f>
        <v>0</v>
      </c>
      <c r="O39" s="11">
        <f>F39-VS!T41</f>
        <v>0</v>
      </c>
    </row>
    <row r="40" spans="1:15" ht="16.5" customHeight="1">
      <c r="A40" s="51">
        <v>34</v>
      </c>
      <c r="B40" s="52" t="s">
        <v>103</v>
      </c>
      <c r="C40" s="164"/>
      <c r="D40" s="75">
        <f>IF(VS!C42="","",VS!C42)</f>
      </c>
      <c r="E40" s="75">
        <f>VS!J42</f>
        <v>0</v>
      </c>
      <c r="F40" s="75">
        <f t="shared" si="3"/>
        <v>0</v>
      </c>
      <c r="G40" s="76"/>
      <c r="H40" s="76"/>
      <c r="I40" s="76"/>
      <c r="J40" s="77">
        <f t="shared" si="4"/>
      </c>
      <c r="K40" s="77">
        <f t="shared" si="5"/>
      </c>
      <c r="L40" s="78"/>
      <c r="M40" s="79">
        <f t="shared" si="6"/>
        <v>0</v>
      </c>
      <c r="N40" s="80">
        <f>VS!T42</f>
        <v>0</v>
      </c>
      <c r="O40" s="11">
        <f>F40-VS!T42</f>
        <v>0</v>
      </c>
    </row>
    <row r="41" spans="1:15" ht="16.5" customHeight="1">
      <c r="A41" s="51">
        <v>35</v>
      </c>
      <c r="B41" s="52" t="s">
        <v>81</v>
      </c>
      <c r="C41" s="164"/>
      <c r="D41" s="75">
        <f>IF(VS!C43="","",VS!C43)</f>
        <v>4</v>
      </c>
      <c r="E41" s="75">
        <f>VS!J43</f>
        <v>59</v>
      </c>
      <c r="F41" s="75">
        <f t="shared" si="3"/>
        <v>0</v>
      </c>
      <c r="G41" s="76"/>
      <c r="H41" s="76"/>
      <c r="I41" s="76"/>
      <c r="J41" s="77">
        <f t="shared" si="4"/>
        <v>0</v>
      </c>
      <c r="K41" s="77">
        <f t="shared" si="5"/>
        <v>0</v>
      </c>
      <c r="L41" s="78"/>
      <c r="M41" s="79">
        <f t="shared" si="6"/>
        <v>0</v>
      </c>
      <c r="N41" s="80">
        <f>VS!T43</f>
        <v>0</v>
      </c>
      <c r="O41" s="11">
        <f>F41-VS!T43</f>
        <v>0</v>
      </c>
    </row>
    <row r="42" spans="1:15" ht="16.5" customHeight="1">
      <c r="A42" s="51">
        <v>36</v>
      </c>
      <c r="B42" s="52" t="s">
        <v>83</v>
      </c>
      <c r="C42" s="164"/>
      <c r="D42" s="75">
        <f>IF(VS!C44="","",VS!C44)</f>
      </c>
      <c r="E42" s="75">
        <f>VS!J44</f>
        <v>0</v>
      </c>
      <c r="F42" s="75">
        <f t="shared" si="3"/>
        <v>0</v>
      </c>
      <c r="G42" s="76"/>
      <c r="H42" s="76"/>
      <c r="I42" s="76"/>
      <c r="J42" s="77">
        <f t="shared" si="4"/>
      </c>
      <c r="K42" s="77">
        <f t="shared" si="5"/>
      </c>
      <c r="L42" s="78"/>
      <c r="M42" s="79">
        <f t="shared" si="6"/>
        <v>0</v>
      </c>
      <c r="N42" s="80">
        <f>VS!T44</f>
        <v>0</v>
      </c>
      <c r="O42" s="11">
        <f>F42-VS!T44</f>
        <v>0</v>
      </c>
    </row>
    <row r="43" spans="1:15" ht="16.5" customHeight="1">
      <c r="A43" s="51">
        <v>37</v>
      </c>
      <c r="B43" s="52" t="s">
        <v>84</v>
      </c>
      <c r="C43" s="164"/>
      <c r="D43" s="75">
        <f>IF(VS!C45="","",VS!C45)</f>
      </c>
      <c r="E43" s="75">
        <f>VS!J45</f>
        <v>0</v>
      </c>
      <c r="F43" s="75">
        <f t="shared" si="3"/>
        <v>0</v>
      </c>
      <c r="G43" s="76"/>
      <c r="H43" s="76"/>
      <c r="I43" s="76"/>
      <c r="J43" s="77">
        <f t="shared" si="4"/>
      </c>
      <c r="K43" s="77">
        <f t="shared" si="5"/>
      </c>
      <c r="L43" s="78"/>
      <c r="M43" s="79">
        <f t="shared" si="6"/>
        <v>0</v>
      </c>
      <c r="N43" s="80">
        <f>VS!T45</f>
        <v>0</v>
      </c>
      <c r="O43" s="11">
        <f>F43-VS!T45</f>
        <v>0</v>
      </c>
    </row>
    <row r="44" spans="1:15" ht="16.5" customHeight="1">
      <c r="A44" s="51">
        <v>38</v>
      </c>
      <c r="B44" s="52" t="s">
        <v>85</v>
      </c>
      <c r="C44" s="164"/>
      <c r="D44" s="75">
        <f>IF(VS!C46="","",VS!C46)</f>
      </c>
      <c r="E44" s="75">
        <f>VS!J46</f>
        <v>0</v>
      </c>
      <c r="F44" s="75">
        <f t="shared" si="3"/>
        <v>0</v>
      </c>
      <c r="G44" s="76"/>
      <c r="H44" s="76"/>
      <c r="I44" s="76"/>
      <c r="J44" s="77">
        <f t="shared" si="4"/>
      </c>
      <c r="K44" s="77">
        <f t="shared" si="5"/>
      </c>
      <c r="L44" s="78"/>
      <c r="M44" s="79">
        <f t="shared" si="6"/>
        <v>0</v>
      </c>
      <c r="N44" s="80">
        <f>VS!T46</f>
        <v>0</v>
      </c>
      <c r="O44" s="11">
        <f>F44-VS!T46</f>
        <v>0</v>
      </c>
    </row>
    <row r="45" spans="1:15" ht="16.5" customHeight="1">
      <c r="A45" s="51">
        <v>39</v>
      </c>
      <c r="B45" s="52" t="s">
        <v>82</v>
      </c>
      <c r="C45" s="164"/>
      <c r="D45" s="75">
        <f>IF(VS!C47="","",VS!C47)</f>
        <v>4</v>
      </c>
      <c r="E45" s="75">
        <f>VS!J47</f>
        <v>302</v>
      </c>
      <c r="F45" s="75">
        <f t="shared" si="3"/>
        <v>0</v>
      </c>
      <c r="G45" s="76"/>
      <c r="H45" s="76"/>
      <c r="I45" s="76"/>
      <c r="J45" s="77">
        <f t="shared" si="4"/>
        <v>0</v>
      </c>
      <c r="K45" s="77">
        <f t="shared" si="5"/>
        <v>0</v>
      </c>
      <c r="L45" s="78"/>
      <c r="M45" s="79">
        <f t="shared" si="6"/>
        <v>0</v>
      </c>
      <c r="N45" s="80">
        <f>VS!T47</f>
        <v>0</v>
      </c>
      <c r="O45" s="11">
        <f>F45-VS!T47</f>
        <v>0</v>
      </c>
    </row>
    <row r="46" spans="1:15" ht="16.5" customHeight="1">
      <c r="A46" s="51">
        <v>40</v>
      </c>
      <c r="B46" s="52" t="s">
        <v>86</v>
      </c>
      <c r="C46" s="164"/>
      <c r="D46" s="75">
        <f>IF(VS!C48="","",VS!C48)</f>
      </c>
      <c r="E46" s="75">
        <f>VS!J48</f>
        <v>0</v>
      </c>
      <c r="F46" s="75">
        <f t="shared" si="3"/>
        <v>0</v>
      </c>
      <c r="G46" s="76"/>
      <c r="H46" s="76"/>
      <c r="I46" s="76"/>
      <c r="J46" s="77">
        <f t="shared" si="4"/>
      </c>
      <c r="K46" s="77">
        <f t="shared" si="5"/>
      </c>
      <c r="L46" s="78"/>
      <c r="M46" s="79">
        <f t="shared" si="6"/>
        <v>0</v>
      </c>
      <c r="N46" s="80">
        <f>VS!T48</f>
        <v>0</v>
      </c>
      <c r="O46" s="11">
        <f>F46-VS!T48</f>
        <v>0</v>
      </c>
    </row>
    <row r="47" spans="1:15" ht="16.5" customHeight="1">
      <c r="A47" s="51">
        <v>41</v>
      </c>
      <c r="B47" s="52" t="s">
        <v>87</v>
      </c>
      <c r="C47" s="164"/>
      <c r="D47" s="75">
        <f>IF(VS!C49="","",VS!C49)</f>
      </c>
      <c r="E47" s="75">
        <f>VS!J49</f>
        <v>0</v>
      </c>
      <c r="F47" s="75">
        <f t="shared" si="3"/>
        <v>0</v>
      </c>
      <c r="G47" s="76"/>
      <c r="H47" s="76"/>
      <c r="I47" s="76"/>
      <c r="J47" s="77">
        <f t="shared" si="4"/>
      </c>
      <c r="K47" s="77">
        <f t="shared" si="5"/>
      </c>
      <c r="L47" s="78"/>
      <c r="M47" s="79">
        <f t="shared" si="6"/>
        <v>0</v>
      </c>
      <c r="N47" s="80">
        <f>VS!T49</f>
        <v>0</v>
      </c>
      <c r="O47" s="11">
        <f>F47-VS!T49</f>
        <v>0</v>
      </c>
    </row>
    <row r="48" spans="1:15" ht="16.5" customHeight="1">
      <c r="A48" s="51">
        <v>42</v>
      </c>
      <c r="B48" s="52" t="s">
        <v>88</v>
      </c>
      <c r="C48" s="164"/>
      <c r="D48" s="75">
        <f>IF(VS!C50="","",VS!C50)</f>
      </c>
      <c r="E48" s="75">
        <f>VS!J50</f>
        <v>0</v>
      </c>
      <c r="F48" s="75">
        <f t="shared" si="3"/>
        <v>0</v>
      </c>
      <c r="G48" s="76"/>
      <c r="H48" s="76"/>
      <c r="I48" s="76"/>
      <c r="J48" s="77">
        <f t="shared" si="4"/>
      </c>
      <c r="K48" s="77">
        <f t="shared" si="5"/>
      </c>
      <c r="L48" s="78"/>
      <c r="M48" s="79">
        <f t="shared" si="6"/>
        <v>0</v>
      </c>
      <c r="N48" s="80">
        <f>VS!T50</f>
        <v>0</v>
      </c>
      <c r="O48" s="11">
        <f>F48-VS!T50</f>
        <v>0</v>
      </c>
    </row>
    <row r="49" spans="1:15" ht="16.5" customHeight="1">
      <c r="A49" s="51">
        <v>43</v>
      </c>
      <c r="B49" s="52" t="s">
        <v>49</v>
      </c>
      <c r="C49" s="164"/>
      <c r="D49" s="75">
        <f>IF(VS!C51="","",VS!C51)</f>
        <v>1</v>
      </c>
      <c r="E49" s="75">
        <f>VS!J51</f>
        <v>2</v>
      </c>
      <c r="F49" s="75">
        <f t="shared" si="3"/>
        <v>0</v>
      </c>
      <c r="G49" s="76"/>
      <c r="H49" s="76"/>
      <c r="I49" s="76"/>
      <c r="J49" s="77">
        <f t="shared" si="4"/>
        <v>0</v>
      </c>
      <c r="K49" s="77">
        <f t="shared" si="5"/>
        <v>0</v>
      </c>
      <c r="L49" s="78"/>
      <c r="M49" s="79">
        <f t="shared" si="6"/>
        <v>0</v>
      </c>
      <c r="N49" s="80">
        <f>VS!T51</f>
        <v>0</v>
      </c>
      <c r="O49" s="11">
        <f>F49-VS!T51</f>
        <v>0</v>
      </c>
    </row>
    <row r="50" spans="1:15" ht="16.5" customHeight="1">
      <c r="A50" s="51">
        <v>44</v>
      </c>
      <c r="B50" s="52" t="s">
        <v>89</v>
      </c>
      <c r="C50" s="164"/>
      <c r="D50" s="75">
        <f>IF(VS!C52="","",VS!C52)</f>
      </c>
      <c r="E50" s="75">
        <f>VS!J52</f>
        <v>0</v>
      </c>
      <c r="F50" s="75">
        <f t="shared" si="3"/>
        <v>0</v>
      </c>
      <c r="G50" s="76"/>
      <c r="H50" s="76"/>
      <c r="I50" s="76"/>
      <c r="J50" s="77">
        <f t="shared" si="4"/>
      </c>
      <c r="K50" s="77">
        <f t="shared" si="5"/>
      </c>
      <c r="L50" s="78"/>
      <c r="M50" s="79">
        <f t="shared" si="6"/>
        <v>0</v>
      </c>
      <c r="N50" s="80">
        <f>VS!T52</f>
        <v>0</v>
      </c>
      <c r="O50" s="11">
        <f>F50-VS!T52</f>
        <v>0</v>
      </c>
    </row>
    <row r="51" spans="1:15" ht="16.5" customHeight="1">
      <c r="A51" s="51">
        <v>45</v>
      </c>
      <c r="B51" s="52" t="s">
        <v>99</v>
      </c>
      <c r="C51" s="164"/>
      <c r="D51" s="75">
        <f>IF(VS!C53="","",VS!C53)</f>
      </c>
      <c r="E51" s="75">
        <f>VS!J53</f>
        <v>0</v>
      </c>
      <c r="F51" s="75">
        <f t="shared" si="3"/>
        <v>0</v>
      </c>
      <c r="G51" s="76"/>
      <c r="H51" s="76"/>
      <c r="I51" s="76"/>
      <c r="J51" s="77">
        <f t="shared" si="4"/>
      </c>
      <c r="K51" s="77">
        <f t="shared" si="5"/>
      </c>
      <c r="L51" s="78"/>
      <c r="M51" s="79">
        <f t="shared" si="6"/>
        <v>0</v>
      </c>
      <c r="N51" s="80">
        <f>VS!T53</f>
        <v>0</v>
      </c>
      <c r="O51" s="11">
        <f>F51-VS!T53</f>
        <v>0</v>
      </c>
    </row>
    <row r="52" spans="1:15" ht="16.5" customHeight="1">
      <c r="A52" s="51">
        <v>46</v>
      </c>
      <c r="B52" s="52" t="s">
        <v>57</v>
      </c>
      <c r="C52" s="164"/>
      <c r="D52" s="75">
        <f>IF(VS!C54="","",VS!C54)</f>
        <v>3</v>
      </c>
      <c r="E52" s="75">
        <f>VS!J54</f>
        <v>24</v>
      </c>
      <c r="F52" s="75">
        <f t="shared" si="3"/>
        <v>1</v>
      </c>
      <c r="G52" s="76">
        <v>1</v>
      </c>
      <c r="H52" s="76"/>
      <c r="I52" s="76"/>
      <c r="J52" s="77">
        <f t="shared" si="4"/>
        <v>4.166666666666666</v>
      </c>
      <c r="K52" s="77">
        <f t="shared" si="5"/>
        <v>0.3333333333333333</v>
      </c>
      <c r="L52" s="78"/>
      <c r="M52" s="79">
        <f t="shared" si="6"/>
        <v>1</v>
      </c>
      <c r="N52" s="80">
        <f>VS!T54</f>
        <v>1</v>
      </c>
      <c r="O52" s="11">
        <f>F52-VS!T54</f>
        <v>0</v>
      </c>
    </row>
    <row r="53" spans="1:15" ht="16.5" customHeight="1">
      <c r="A53" s="51">
        <v>47</v>
      </c>
      <c r="B53" s="52" t="s">
        <v>91</v>
      </c>
      <c r="C53" s="164"/>
      <c r="D53" s="75">
        <f>IF(VS!C55="","",VS!C55)</f>
      </c>
      <c r="E53" s="75">
        <f>VS!J55</f>
        <v>0</v>
      </c>
      <c r="F53" s="75">
        <f t="shared" si="3"/>
        <v>0</v>
      </c>
      <c r="G53" s="76"/>
      <c r="H53" s="76"/>
      <c r="I53" s="76"/>
      <c r="J53" s="77">
        <f t="shared" si="4"/>
      </c>
      <c r="K53" s="77">
        <f t="shared" si="5"/>
      </c>
      <c r="L53" s="78"/>
      <c r="M53" s="79">
        <f t="shared" si="6"/>
        <v>0</v>
      </c>
      <c r="N53" s="80">
        <f>VS!T55</f>
        <v>0</v>
      </c>
      <c r="O53" s="11">
        <f>F53-VS!T55</f>
        <v>0</v>
      </c>
    </row>
    <row r="54" spans="1:15" ht="16.5" customHeight="1">
      <c r="A54" s="51">
        <v>48</v>
      </c>
      <c r="B54" s="52" t="s">
        <v>101</v>
      </c>
      <c r="C54" s="164"/>
      <c r="D54" s="75">
        <f>IF(VS!C56="","",VS!C56)</f>
      </c>
      <c r="E54" s="75">
        <f>VS!J56</f>
        <v>0</v>
      </c>
      <c r="F54" s="75">
        <f t="shared" si="3"/>
        <v>0</v>
      </c>
      <c r="G54" s="76"/>
      <c r="H54" s="76"/>
      <c r="I54" s="76"/>
      <c r="J54" s="77">
        <f t="shared" si="4"/>
      </c>
      <c r="K54" s="77">
        <f t="shared" si="5"/>
      </c>
      <c r="L54" s="78"/>
      <c r="M54" s="79">
        <f t="shared" si="6"/>
        <v>0</v>
      </c>
      <c r="N54" s="80">
        <f>VS!T56</f>
        <v>0</v>
      </c>
      <c r="O54" s="11">
        <f>F54-VS!T56</f>
        <v>0</v>
      </c>
    </row>
    <row r="55" spans="1:15" ht="16.5" customHeight="1">
      <c r="A55" s="51">
        <v>49</v>
      </c>
      <c r="B55" s="52" t="s">
        <v>69</v>
      </c>
      <c r="C55" s="164"/>
      <c r="D55" s="75">
        <f>IF(VS!C57="","",VS!C57)</f>
      </c>
      <c r="E55" s="75">
        <f>VS!J57</f>
        <v>0</v>
      </c>
      <c r="F55" s="75">
        <f t="shared" si="3"/>
        <v>0</v>
      </c>
      <c r="G55" s="76"/>
      <c r="H55" s="76"/>
      <c r="I55" s="76"/>
      <c r="J55" s="77">
        <f t="shared" si="4"/>
      </c>
      <c r="K55" s="77">
        <f t="shared" si="5"/>
      </c>
      <c r="L55" s="78"/>
      <c r="M55" s="79">
        <f t="shared" si="6"/>
        <v>0</v>
      </c>
      <c r="N55" s="80">
        <f>VS!T57</f>
        <v>0</v>
      </c>
      <c r="O55" s="11">
        <f>F55-VS!T57</f>
        <v>0</v>
      </c>
    </row>
    <row r="56" spans="1:15" ht="16.5" customHeight="1">
      <c r="A56" s="51">
        <v>50</v>
      </c>
      <c r="B56" s="52" t="s">
        <v>48</v>
      </c>
      <c r="C56" s="164"/>
      <c r="D56" s="75">
        <f>IF(VS!C58="","",VS!C58)</f>
      </c>
      <c r="E56" s="75">
        <f>VS!J58</f>
        <v>0</v>
      </c>
      <c r="F56" s="75">
        <f t="shared" si="3"/>
        <v>0</v>
      </c>
      <c r="G56" s="76"/>
      <c r="H56" s="76"/>
      <c r="I56" s="76"/>
      <c r="J56" s="77">
        <f t="shared" si="4"/>
      </c>
      <c r="K56" s="77">
        <f t="shared" si="5"/>
      </c>
      <c r="L56" s="78"/>
      <c r="M56" s="79">
        <f t="shared" si="6"/>
        <v>0</v>
      </c>
      <c r="N56" s="80">
        <f>VS!T58</f>
        <v>0</v>
      </c>
      <c r="O56" s="11">
        <f>F56-VS!T58</f>
        <v>0</v>
      </c>
    </row>
    <row r="57" spans="1:15" ht="16.5" customHeight="1">
      <c r="A57" s="51">
        <v>51</v>
      </c>
      <c r="B57" s="52" t="s">
        <v>128</v>
      </c>
      <c r="C57" s="164"/>
      <c r="D57" s="75">
        <f>IF(VS!C59="","",VS!C59)</f>
      </c>
      <c r="E57" s="75">
        <f>VS!J59</f>
        <v>0</v>
      </c>
      <c r="F57" s="75">
        <f t="shared" si="3"/>
        <v>0</v>
      </c>
      <c r="G57" s="76"/>
      <c r="H57" s="76"/>
      <c r="I57" s="76"/>
      <c r="J57" s="77">
        <f t="shared" si="4"/>
      </c>
      <c r="K57" s="77">
        <f t="shared" si="5"/>
      </c>
      <c r="L57" s="78"/>
      <c r="M57" s="79">
        <f t="shared" si="6"/>
        <v>0</v>
      </c>
      <c r="N57" s="80">
        <f>VS!T59</f>
        <v>0</v>
      </c>
      <c r="O57" s="11">
        <f>F57-VS!T59</f>
        <v>0</v>
      </c>
    </row>
    <row r="58" spans="1:15" ht="16.5" customHeight="1">
      <c r="A58" s="51">
        <v>52</v>
      </c>
      <c r="B58" s="52" t="s">
        <v>129</v>
      </c>
      <c r="C58" s="164"/>
      <c r="D58" s="75">
        <f>IF(VS!C60="","",VS!C60)</f>
      </c>
      <c r="E58" s="75">
        <f>VS!J60</f>
        <v>0</v>
      </c>
      <c r="F58" s="75">
        <f t="shared" si="3"/>
        <v>0</v>
      </c>
      <c r="G58" s="76"/>
      <c r="H58" s="76"/>
      <c r="I58" s="76"/>
      <c r="J58" s="77">
        <f t="shared" si="4"/>
      </c>
      <c r="K58" s="77">
        <f t="shared" si="5"/>
      </c>
      <c r="L58" s="78"/>
      <c r="M58" s="79">
        <f t="shared" si="6"/>
        <v>0</v>
      </c>
      <c r="N58" s="80">
        <f>VS!T60</f>
        <v>0</v>
      </c>
      <c r="O58" s="11">
        <f>F58-VS!T60</f>
        <v>0</v>
      </c>
    </row>
    <row r="59" spans="1:15" ht="16.5" customHeight="1">
      <c r="A59" s="51">
        <v>53</v>
      </c>
      <c r="B59" s="52" t="s">
        <v>55</v>
      </c>
      <c r="C59" s="164"/>
      <c r="D59" s="75">
        <f>IF(VS!C61="","",VS!C61)</f>
        <v>3</v>
      </c>
      <c r="E59" s="75">
        <f>VS!J61</f>
        <v>125</v>
      </c>
      <c r="F59" s="75">
        <f t="shared" si="3"/>
        <v>0</v>
      </c>
      <c r="G59" s="76"/>
      <c r="H59" s="76"/>
      <c r="I59" s="76"/>
      <c r="J59" s="77">
        <f t="shared" si="4"/>
        <v>0</v>
      </c>
      <c r="K59" s="77">
        <f t="shared" si="5"/>
        <v>0</v>
      </c>
      <c r="L59" s="78"/>
      <c r="M59" s="79">
        <f t="shared" si="6"/>
        <v>0</v>
      </c>
      <c r="N59" s="80">
        <f>VS!T61</f>
        <v>0</v>
      </c>
      <c r="O59" s="11">
        <f>F59-VS!T61</f>
        <v>0</v>
      </c>
    </row>
    <row r="60" spans="1:15" ht="16.5" customHeight="1">
      <c r="A60" s="51">
        <v>54</v>
      </c>
      <c r="B60" s="52" t="s">
        <v>92</v>
      </c>
      <c r="C60" s="164"/>
      <c r="D60" s="75">
        <f>IF(VS!C62="","",VS!C62)</f>
      </c>
      <c r="E60" s="75">
        <f>VS!J62</f>
        <v>0</v>
      </c>
      <c r="F60" s="75">
        <f t="shared" si="3"/>
        <v>0</v>
      </c>
      <c r="G60" s="76"/>
      <c r="H60" s="76"/>
      <c r="I60" s="76"/>
      <c r="J60" s="77">
        <f t="shared" si="4"/>
      </c>
      <c r="K60" s="77">
        <f t="shared" si="5"/>
      </c>
      <c r="L60" s="78"/>
      <c r="M60" s="79">
        <f t="shared" si="6"/>
        <v>0</v>
      </c>
      <c r="N60" s="80">
        <f>VS!T62</f>
        <v>0</v>
      </c>
      <c r="O60" s="11">
        <f>F60-VS!T62</f>
        <v>0</v>
      </c>
    </row>
    <row r="61" spans="1:15" ht="16.5" customHeight="1">
      <c r="A61" s="51">
        <v>55</v>
      </c>
      <c r="B61" s="52" t="s">
        <v>102</v>
      </c>
      <c r="C61" s="164"/>
      <c r="D61" s="75">
        <f>IF(VS!C63="","",VS!C63)</f>
      </c>
      <c r="E61" s="75">
        <f>VS!J63</f>
        <v>0</v>
      </c>
      <c r="F61" s="75">
        <f t="shared" si="3"/>
        <v>0</v>
      </c>
      <c r="G61" s="76"/>
      <c r="H61" s="76"/>
      <c r="I61" s="76"/>
      <c r="J61" s="77">
        <f t="shared" si="4"/>
      </c>
      <c r="K61" s="77">
        <f t="shared" si="5"/>
      </c>
      <c r="L61" s="78"/>
      <c r="M61" s="79">
        <f t="shared" si="6"/>
        <v>0</v>
      </c>
      <c r="N61" s="80">
        <f>VS!T63</f>
        <v>0</v>
      </c>
      <c r="O61" s="11">
        <f>F61-VS!T63</f>
        <v>0</v>
      </c>
    </row>
    <row r="62" spans="1:15" ht="16.5" customHeight="1">
      <c r="A62" s="51">
        <v>56</v>
      </c>
      <c r="B62" s="52" t="s">
        <v>79</v>
      </c>
      <c r="C62" s="164"/>
      <c r="D62" s="75">
        <f>IF(VS!C64="","",VS!C64)</f>
      </c>
      <c r="E62" s="75">
        <f>VS!J64</f>
        <v>0</v>
      </c>
      <c r="F62" s="75">
        <f t="shared" si="3"/>
        <v>0</v>
      </c>
      <c r="G62" s="76"/>
      <c r="H62" s="76"/>
      <c r="I62" s="76"/>
      <c r="J62" s="77">
        <f t="shared" si="4"/>
      </c>
      <c r="K62" s="77">
        <f t="shared" si="5"/>
      </c>
      <c r="L62" s="78"/>
      <c r="M62" s="79">
        <f t="shared" si="6"/>
        <v>0</v>
      </c>
      <c r="N62" s="80">
        <f>VS!T64</f>
        <v>0</v>
      </c>
      <c r="O62" s="11">
        <f>F62-VS!T64</f>
        <v>0</v>
      </c>
    </row>
    <row r="63" spans="1:15" ht="16.5" customHeight="1">
      <c r="A63" s="51">
        <v>57</v>
      </c>
      <c r="B63" s="52" t="s">
        <v>77</v>
      </c>
      <c r="C63" s="164"/>
      <c r="D63" s="75">
        <f>IF(VS!C65="","",VS!C65)</f>
      </c>
      <c r="E63" s="75">
        <f>VS!J65</f>
        <v>0</v>
      </c>
      <c r="F63" s="75">
        <f t="shared" si="3"/>
        <v>0</v>
      </c>
      <c r="G63" s="76"/>
      <c r="H63" s="76"/>
      <c r="I63" s="76"/>
      <c r="J63" s="77">
        <f t="shared" si="4"/>
      </c>
      <c r="K63" s="77">
        <f t="shared" si="5"/>
      </c>
      <c r="L63" s="78"/>
      <c r="M63" s="79">
        <f t="shared" si="6"/>
        <v>0</v>
      </c>
      <c r="N63" s="80">
        <f>VS!T65</f>
        <v>0</v>
      </c>
      <c r="O63" s="11">
        <f>F63-VS!T65</f>
        <v>0</v>
      </c>
    </row>
    <row r="64" spans="1:15" ht="16.5" customHeight="1">
      <c r="A64" s="51">
        <v>58</v>
      </c>
      <c r="B64" s="52" t="s">
        <v>78</v>
      </c>
      <c r="C64" s="164"/>
      <c r="D64" s="75">
        <f>IF(VS!C66="","",VS!C66)</f>
      </c>
      <c r="E64" s="75">
        <f>VS!J66</f>
        <v>0</v>
      </c>
      <c r="F64" s="75">
        <f t="shared" si="3"/>
        <v>0</v>
      </c>
      <c r="G64" s="76"/>
      <c r="H64" s="76"/>
      <c r="I64" s="76"/>
      <c r="J64" s="77">
        <f t="shared" si="4"/>
      </c>
      <c r="K64" s="77">
        <f t="shared" si="5"/>
      </c>
      <c r="L64" s="78"/>
      <c r="M64" s="79">
        <f t="shared" si="6"/>
        <v>0</v>
      </c>
      <c r="N64" s="80">
        <f>VS!T66</f>
        <v>0</v>
      </c>
      <c r="O64" s="11">
        <f>F64-VS!T66</f>
        <v>0</v>
      </c>
    </row>
    <row r="65" spans="1:15" ht="16.5" customHeight="1">
      <c r="A65" s="51">
        <v>59</v>
      </c>
      <c r="B65" s="52" t="s">
        <v>66</v>
      </c>
      <c r="C65" s="164"/>
      <c r="D65" s="75">
        <f>IF(VS!C67="","",VS!C67)</f>
      </c>
      <c r="E65" s="75">
        <f>VS!J67</f>
        <v>0</v>
      </c>
      <c r="F65" s="75">
        <f t="shared" si="3"/>
        <v>0</v>
      </c>
      <c r="G65" s="76"/>
      <c r="H65" s="76"/>
      <c r="I65" s="76"/>
      <c r="J65" s="77">
        <f t="shared" si="4"/>
      </c>
      <c r="K65" s="77">
        <f t="shared" si="5"/>
      </c>
      <c r="L65" s="78"/>
      <c r="M65" s="79">
        <f t="shared" si="6"/>
        <v>0</v>
      </c>
      <c r="N65" s="80">
        <f>VS!T67</f>
        <v>0</v>
      </c>
      <c r="O65" s="11">
        <f>F65-VS!T67</f>
        <v>0</v>
      </c>
    </row>
    <row r="66" spans="1:15" ht="16.5" customHeight="1">
      <c r="A66" s="51">
        <v>60</v>
      </c>
      <c r="B66" s="52" t="s">
        <v>94</v>
      </c>
      <c r="C66" s="164"/>
      <c r="D66" s="75">
        <f>IF(VS!C68="","",VS!C68)</f>
      </c>
      <c r="E66" s="75">
        <f>VS!J68</f>
        <v>0</v>
      </c>
      <c r="F66" s="75">
        <f t="shared" si="3"/>
        <v>0</v>
      </c>
      <c r="G66" s="76"/>
      <c r="H66" s="76"/>
      <c r="I66" s="76"/>
      <c r="J66" s="77">
        <f t="shared" si="4"/>
      </c>
      <c r="K66" s="77">
        <f t="shared" si="5"/>
      </c>
      <c r="L66" s="78"/>
      <c r="M66" s="79">
        <f t="shared" si="6"/>
        <v>0</v>
      </c>
      <c r="N66" s="80">
        <f>VS!T68</f>
        <v>0</v>
      </c>
      <c r="O66" s="11">
        <f>F66-VS!T68</f>
        <v>0</v>
      </c>
    </row>
    <row r="67" spans="1:15" ht="16.5" customHeight="1">
      <c r="A67" s="51">
        <v>61</v>
      </c>
      <c r="B67" s="52" t="s">
        <v>104</v>
      </c>
      <c r="C67" s="164"/>
      <c r="D67" s="75">
        <f>IF(VS!C69="","",VS!C69)</f>
      </c>
      <c r="E67" s="75">
        <f>VS!J69</f>
        <v>0</v>
      </c>
      <c r="F67" s="75">
        <f t="shared" si="3"/>
        <v>0</v>
      </c>
      <c r="G67" s="76"/>
      <c r="H67" s="76"/>
      <c r="I67" s="76"/>
      <c r="J67" s="77">
        <f t="shared" si="4"/>
      </c>
      <c r="K67" s="77">
        <f t="shared" si="5"/>
      </c>
      <c r="L67" s="78"/>
      <c r="M67" s="79">
        <f t="shared" si="6"/>
        <v>0</v>
      </c>
      <c r="N67" s="80">
        <f>VS!T69</f>
        <v>0</v>
      </c>
      <c r="O67" s="11">
        <f>F67-VS!T69</f>
        <v>0</v>
      </c>
    </row>
    <row r="68" spans="1:15" ht="16.5" customHeight="1">
      <c r="A68" s="51">
        <v>62</v>
      </c>
      <c r="B68" s="52" t="s">
        <v>62</v>
      </c>
      <c r="C68" s="164"/>
      <c r="D68" s="75">
        <f>IF(VS!C70="","",VS!C70)</f>
      </c>
      <c r="E68" s="75">
        <f>VS!J70</f>
        <v>0</v>
      </c>
      <c r="F68" s="75">
        <f t="shared" si="3"/>
        <v>0</v>
      </c>
      <c r="G68" s="76"/>
      <c r="H68" s="76"/>
      <c r="I68" s="76"/>
      <c r="J68" s="77">
        <f t="shared" si="4"/>
      </c>
      <c r="K68" s="77">
        <f t="shared" si="5"/>
      </c>
      <c r="L68" s="78"/>
      <c r="M68" s="79">
        <f t="shared" si="6"/>
        <v>0</v>
      </c>
      <c r="N68" s="80">
        <f>VS!T70</f>
        <v>0</v>
      </c>
      <c r="O68" s="11">
        <f>F68-VS!T70</f>
        <v>0</v>
      </c>
    </row>
    <row r="69" spans="1:15" ht="16.5" customHeight="1">
      <c r="A69" s="51">
        <v>63</v>
      </c>
      <c r="B69" s="52" t="s">
        <v>76</v>
      </c>
      <c r="C69" s="164"/>
      <c r="D69" s="75">
        <f>IF(VS!C71="","",VS!C71)</f>
      </c>
      <c r="E69" s="75">
        <f>VS!J71</f>
        <v>0</v>
      </c>
      <c r="F69" s="75">
        <f t="shared" si="3"/>
        <v>0</v>
      </c>
      <c r="G69" s="76"/>
      <c r="H69" s="76"/>
      <c r="I69" s="76"/>
      <c r="J69" s="77">
        <f t="shared" si="4"/>
      </c>
      <c r="K69" s="77">
        <f t="shared" si="5"/>
      </c>
      <c r="L69" s="78"/>
      <c r="M69" s="79">
        <f t="shared" si="6"/>
        <v>0</v>
      </c>
      <c r="N69" s="80">
        <f>VS!T71</f>
        <v>0</v>
      </c>
      <c r="O69" s="11">
        <f>F69-VS!T71</f>
        <v>0</v>
      </c>
    </row>
    <row r="70" spans="1:15" ht="16.5" customHeight="1">
      <c r="A70" s="51">
        <v>64</v>
      </c>
      <c r="B70" s="52" t="s">
        <v>68</v>
      </c>
      <c r="C70" s="164"/>
      <c r="D70" s="75">
        <f>IF(VS!C72="","",VS!C72)</f>
      </c>
      <c r="E70" s="75">
        <f>VS!J72</f>
        <v>0</v>
      </c>
      <c r="F70" s="75">
        <f t="shared" si="3"/>
        <v>0</v>
      </c>
      <c r="G70" s="76"/>
      <c r="H70" s="76"/>
      <c r="I70" s="76"/>
      <c r="J70" s="77">
        <f aca="true" t="shared" si="7" ref="J70:J101">IF(E70=0,"",(F70/E70*100))</f>
      </c>
      <c r="K70" s="77">
        <f aca="true" t="shared" si="8" ref="K70:K101">IF(AND(ISNUMBER(D70),D70&lt;&gt;0),(F70/D70),"")</f>
      </c>
      <c r="L70" s="78"/>
      <c r="M70" s="79">
        <f aca="true" t="shared" si="9" ref="M70:M101">F70</f>
        <v>0</v>
      </c>
      <c r="N70" s="80">
        <f>VS!T72</f>
        <v>0</v>
      </c>
      <c r="O70" s="11">
        <f>F70-VS!T72</f>
        <v>0</v>
      </c>
    </row>
    <row r="71" spans="1:15" ht="16.5" customHeight="1">
      <c r="A71" s="51">
        <v>65</v>
      </c>
      <c r="B71" s="52" t="s">
        <v>61</v>
      </c>
      <c r="C71" s="164"/>
      <c r="D71" s="75">
        <f>IF(VS!C73="","",VS!C73)</f>
      </c>
      <c r="E71" s="75">
        <f>VS!J73</f>
        <v>0</v>
      </c>
      <c r="F71" s="75">
        <f aca="true" t="shared" si="10" ref="F71:F140">G71+H71+I71</f>
        <v>0</v>
      </c>
      <c r="G71" s="76"/>
      <c r="H71" s="76"/>
      <c r="I71" s="76"/>
      <c r="J71" s="77">
        <f t="shared" si="7"/>
      </c>
      <c r="K71" s="77">
        <f t="shared" si="8"/>
      </c>
      <c r="L71" s="78"/>
      <c r="M71" s="79">
        <f t="shared" si="9"/>
        <v>0</v>
      </c>
      <c r="N71" s="80">
        <f>VS!T73</f>
        <v>0</v>
      </c>
      <c r="O71" s="11">
        <f>F71-VS!T73</f>
        <v>0</v>
      </c>
    </row>
    <row r="72" spans="1:15" ht="16.5" customHeight="1">
      <c r="A72" s="51">
        <v>66</v>
      </c>
      <c r="B72" s="52" t="s">
        <v>75</v>
      </c>
      <c r="C72" s="164"/>
      <c r="D72" s="75">
        <f>IF(VS!C74="","",VS!C74)</f>
      </c>
      <c r="E72" s="75">
        <f>VS!J74</f>
        <v>0</v>
      </c>
      <c r="F72" s="75">
        <f t="shared" si="10"/>
        <v>0</v>
      </c>
      <c r="G72" s="76"/>
      <c r="H72" s="76"/>
      <c r="I72" s="76"/>
      <c r="J72" s="77">
        <f t="shared" si="7"/>
      </c>
      <c r="K72" s="77">
        <f t="shared" si="8"/>
      </c>
      <c r="L72" s="78"/>
      <c r="M72" s="79">
        <f t="shared" si="9"/>
        <v>0</v>
      </c>
      <c r="N72" s="80">
        <f>VS!T74</f>
        <v>0</v>
      </c>
      <c r="O72" s="11">
        <f>F72-VS!T74</f>
        <v>0</v>
      </c>
    </row>
    <row r="73" spans="1:15" ht="16.5" customHeight="1">
      <c r="A73" s="51">
        <v>67</v>
      </c>
      <c r="B73" s="52" t="s">
        <v>98</v>
      </c>
      <c r="C73" s="164"/>
      <c r="D73" s="75">
        <f>IF(VS!C75="","",VS!C75)</f>
      </c>
      <c r="E73" s="75">
        <f>VS!J75</f>
        <v>0</v>
      </c>
      <c r="F73" s="75">
        <f t="shared" si="10"/>
        <v>0</v>
      </c>
      <c r="G73" s="76"/>
      <c r="H73" s="76"/>
      <c r="I73" s="76"/>
      <c r="J73" s="77">
        <f t="shared" si="7"/>
      </c>
      <c r="K73" s="77">
        <f t="shared" si="8"/>
      </c>
      <c r="L73" s="78"/>
      <c r="M73" s="79">
        <f t="shared" si="9"/>
        <v>0</v>
      </c>
      <c r="N73" s="80">
        <f>VS!T75</f>
        <v>0</v>
      </c>
      <c r="O73" s="11">
        <f>F73-VS!T75</f>
        <v>0</v>
      </c>
    </row>
    <row r="74" spans="1:15" ht="16.5" customHeight="1">
      <c r="A74" s="51">
        <v>68</v>
      </c>
      <c r="B74" s="52" t="s">
        <v>108</v>
      </c>
      <c r="C74" s="164"/>
      <c r="D74" s="75">
        <f>IF(VS!C76="","",VS!C76)</f>
      </c>
      <c r="E74" s="75">
        <f>VS!J76</f>
        <v>0</v>
      </c>
      <c r="F74" s="75">
        <f t="shared" si="10"/>
        <v>0</v>
      </c>
      <c r="G74" s="76"/>
      <c r="H74" s="76"/>
      <c r="I74" s="76"/>
      <c r="J74" s="77">
        <f t="shared" si="7"/>
      </c>
      <c r="K74" s="77">
        <f t="shared" si="8"/>
      </c>
      <c r="L74" s="78"/>
      <c r="M74" s="79">
        <f t="shared" si="9"/>
        <v>0</v>
      </c>
      <c r="N74" s="80">
        <f>VS!T76</f>
        <v>0</v>
      </c>
      <c r="O74" s="11">
        <f>F74-VS!T76</f>
        <v>0</v>
      </c>
    </row>
    <row r="75" spans="1:15" ht="16.5" customHeight="1">
      <c r="A75" s="51">
        <v>69</v>
      </c>
      <c r="B75" s="52" t="s">
        <v>97</v>
      </c>
      <c r="C75" s="164"/>
      <c r="D75" s="75">
        <f>IF(VS!C77="","",VS!C77)</f>
      </c>
      <c r="E75" s="75">
        <f>VS!J77</f>
        <v>0</v>
      </c>
      <c r="F75" s="75">
        <f t="shared" si="10"/>
        <v>0</v>
      </c>
      <c r="G75" s="76"/>
      <c r="H75" s="76"/>
      <c r="I75" s="76"/>
      <c r="J75" s="77">
        <f t="shared" si="7"/>
      </c>
      <c r="K75" s="77">
        <f t="shared" si="8"/>
      </c>
      <c r="L75" s="78"/>
      <c r="M75" s="79">
        <f t="shared" si="9"/>
        <v>0</v>
      </c>
      <c r="N75" s="80">
        <f>VS!T77</f>
        <v>0</v>
      </c>
      <c r="O75" s="11">
        <f>F75-VS!T77</f>
        <v>0</v>
      </c>
    </row>
    <row r="76" spans="1:15" ht="16.5" customHeight="1">
      <c r="A76" s="51">
        <v>70</v>
      </c>
      <c r="B76" s="52" t="s">
        <v>107</v>
      </c>
      <c r="C76" s="164"/>
      <c r="D76" s="75">
        <f>IF(VS!C78="","",VS!C78)</f>
      </c>
      <c r="E76" s="75">
        <f>VS!J78</f>
        <v>0</v>
      </c>
      <c r="F76" s="75">
        <f t="shared" si="10"/>
        <v>0</v>
      </c>
      <c r="G76" s="76"/>
      <c r="H76" s="76"/>
      <c r="I76" s="76"/>
      <c r="J76" s="77">
        <f t="shared" si="7"/>
      </c>
      <c r="K76" s="77">
        <f t="shared" si="8"/>
      </c>
      <c r="L76" s="78"/>
      <c r="M76" s="79">
        <f t="shared" si="9"/>
        <v>0</v>
      </c>
      <c r="N76" s="80">
        <f>VS!T78</f>
        <v>0</v>
      </c>
      <c r="O76" s="11">
        <f>F76-VS!T78</f>
        <v>0</v>
      </c>
    </row>
    <row r="77" spans="1:15" ht="16.5" customHeight="1">
      <c r="A77" s="51">
        <v>71</v>
      </c>
      <c r="B77" s="52" t="s">
        <v>46</v>
      </c>
      <c r="C77" s="164"/>
      <c r="D77" s="75">
        <f>IF(VS!C79="","",VS!C79)</f>
        <v>2</v>
      </c>
      <c r="E77" s="75">
        <f>VS!J79</f>
        <v>92</v>
      </c>
      <c r="F77" s="75">
        <f t="shared" si="10"/>
        <v>0</v>
      </c>
      <c r="G77" s="76"/>
      <c r="H77" s="76"/>
      <c r="I77" s="76"/>
      <c r="J77" s="77">
        <f t="shared" si="7"/>
        <v>0</v>
      </c>
      <c r="K77" s="77">
        <f t="shared" si="8"/>
        <v>0</v>
      </c>
      <c r="L77" s="78"/>
      <c r="M77" s="79">
        <f t="shared" si="9"/>
        <v>0</v>
      </c>
      <c r="N77" s="80">
        <f>VS!T79</f>
        <v>0</v>
      </c>
      <c r="O77" s="11">
        <f>F77-VS!T79</f>
        <v>0</v>
      </c>
    </row>
    <row r="78" spans="1:15" ht="16.5" customHeight="1">
      <c r="A78" s="51">
        <v>72</v>
      </c>
      <c r="B78" s="52" t="s">
        <v>58</v>
      </c>
      <c r="C78" s="164"/>
      <c r="D78" s="75">
        <f>IF(VS!C80="","",VS!C80)</f>
        <v>1</v>
      </c>
      <c r="E78" s="75">
        <f>VS!J80</f>
        <v>1</v>
      </c>
      <c r="F78" s="75">
        <f t="shared" si="10"/>
        <v>0</v>
      </c>
      <c r="G78" s="76"/>
      <c r="H78" s="76"/>
      <c r="I78" s="76"/>
      <c r="J78" s="77">
        <f t="shared" si="7"/>
        <v>0</v>
      </c>
      <c r="K78" s="77">
        <f t="shared" si="8"/>
        <v>0</v>
      </c>
      <c r="L78" s="78"/>
      <c r="M78" s="79">
        <f t="shared" si="9"/>
        <v>0</v>
      </c>
      <c r="N78" s="80">
        <f>VS!T80</f>
        <v>0</v>
      </c>
      <c r="O78" s="11">
        <f>F78-VS!T80</f>
        <v>0</v>
      </c>
    </row>
    <row r="79" spans="1:15" ht="16.5" customHeight="1">
      <c r="A79" s="51">
        <v>73</v>
      </c>
      <c r="B79" s="52" t="s">
        <v>125</v>
      </c>
      <c r="C79" s="164"/>
      <c r="D79" s="75">
        <f>IF(VS!C81="","",VS!C81)</f>
        <v>1</v>
      </c>
      <c r="E79" s="75">
        <f>VS!J81</f>
        <v>255</v>
      </c>
      <c r="F79" s="75">
        <f t="shared" si="10"/>
        <v>0</v>
      </c>
      <c r="G79" s="76"/>
      <c r="H79" s="76"/>
      <c r="I79" s="76"/>
      <c r="J79" s="77">
        <f t="shared" si="7"/>
        <v>0</v>
      </c>
      <c r="K79" s="77">
        <f t="shared" si="8"/>
        <v>0</v>
      </c>
      <c r="L79" s="78"/>
      <c r="M79" s="79">
        <f t="shared" si="9"/>
        <v>0</v>
      </c>
      <c r="N79" s="80">
        <f>VS!T81</f>
        <v>0</v>
      </c>
      <c r="O79" s="11">
        <f>F79-VS!T81</f>
        <v>0</v>
      </c>
    </row>
    <row r="80" spans="1:15" ht="16.5" customHeight="1">
      <c r="A80" s="51">
        <v>74</v>
      </c>
      <c r="B80" s="52" t="s">
        <v>80</v>
      </c>
      <c r="C80" s="164"/>
      <c r="D80" s="75">
        <f>IF(VS!C82="","",VS!C82)</f>
        <v>4</v>
      </c>
      <c r="E80" s="75">
        <f>VS!J82</f>
        <v>68</v>
      </c>
      <c r="F80" s="75">
        <f t="shared" si="10"/>
        <v>0</v>
      </c>
      <c r="G80" s="76"/>
      <c r="H80" s="76"/>
      <c r="I80" s="76"/>
      <c r="J80" s="77">
        <f t="shared" si="7"/>
        <v>0</v>
      </c>
      <c r="K80" s="77">
        <f t="shared" si="8"/>
        <v>0</v>
      </c>
      <c r="L80" s="78"/>
      <c r="M80" s="79">
        <f t="shared" si="9"/>
        <v>0</v>
      </c>
      <c r="N80" s="80">
        <f>VS!T82</f>
        <v>0</v>
      </c>
      <c r="O80" s="11">
        <f>F80-VS!T82</f>
        <v>0</v>
      </c>
    </row>
    <row r="81" spans="1:15" ht="16.5" customHeight="1">
      <c r="A81" s="51">
        <v>75</v>
      </c>
      <c r="B81" s="52" t="s">
        <v>96</v>
      </c>
      <c r="C81" s="164"/>
      <c r="D81" s="75">
        <f>IF(VS!C83="","",VS!C83)</f>
      </c>
      <c r="E81" s="75">
        <f>VS!J83</f>
        <v>0</v>
      </c>
      <c r="F81" s="75">
        <f t="shared" si="10"/>
        <v>0</v>
      </c>
      <c r="G81" s="76"/>
      <c r="H81" s="76"/>
      <c r="I81" s="76"/>
      <c r="J81" s="77">
        <f t="shared" si="7"/>
      </c>
      <c r="K81" s="77">
        <f t="shared" si="8"/>
      </c>
      <c r="L81" s="78"/>
      <c r="M81" s="79">
        <f t="shared" si="9"/>
        <v>0</v>
      </c>
      <c r="N81" s="80">
        <f>VS!T83</f>
        <v>0</v>
      </c>
      <c r="O81" s="11">
        <f>F81-VS!T83</f>
        <v>0</v>
      </c>
    </row>
    <row r="82" spans="1:15" ht="16.5" customHeight="1">
      <c r="A82" s="51">
        <v>76</v>
      </c>
      <c r="B82" s="52" t="s">
        <v>106</v>
      </c>
      <c r="C82" s="164"/>
      <c r="D82" s="75">
        <f>IF(VS!C84="","",VS!C84)</f>
      </c>
      <c r="E82" s="75">
        <f>VS!J84</f>
        <v>0</v>
      </c>
      <c r="F82" s="75">
        <f t="shared" si="10"/>
        <v>0</v>
      </c>
      <c r="G82" s="76"/>
      <c r="H82" s="76"/>
      <c r="I82" s="76"/>
      <c r="J82" s="77">
        <f t="shared" si="7"/>
      </c>
      <c r="K82" s="77">
        <f t="shared" si="8"/>
      </c>
      <c r="L82" s="78"/>
      <c r="M82" s="79">
        <f t="shared" si="9"/>
        <v>0</v>
      </c>
      <c r="N82" s="80">
        <f>VS!T84</f>
        <v>0</v>
      </c>
      <c r="O82" s="11">
        <f>F82-VS!T84</f>
        <v>0</v>
      </c>
    </row>
    <row r="83" spans="1:15" ht="16.5" customHeight="1">
      <c r="A83" s="51">
        <v>77</v>
      </c>
      <c r="B83" s="59" t="s">
        <v>191</v>
      </c>
      <c r="C83" s="164"/>
      <c r="D83" s="75">
        <f>IF(VS!C85="","",VS!C85)</f>
      </c>
      <c r="E83" s="75">
        <f>VS!J85</f>
        <v>0</v>
      </c>
      <c r="F83" s="75">
        <f t="shared" si="10"/>
        <v>0</v>
      </c>
      <c r="G83" s="76"/>
      <c r="H83" s="76"/>
      <c r="I83" s="76"/>
      <c r="J83" s="77">
        <f t="shared" si="7"/>
      </c>
      <c r="K83" s="77">
        <f t="shared" si="8"/>
      </c>
      <c r="L83" s="78"/>
      <c r="M83" s="79">
        <f t="shared" si="9"/>
        <v>0</v>
      </c>
      <c r="N83" s="80">
        <f>VS!T85</f>
        <v>0</v>
      </c>
      <c r="O83" s="11">
        <f>F83-VS!T85</f>
        <v>0</v>
      </c>
    </row>
    <row r="84" spans="1:15" ht="16.5" customHeight="1">
      <c r="A84" s="51">
        <v>78</v>
      </c>
      <c r="B84" s="52" t="s">
        <v>65</v>
      </c>
      <c r="C84" s="164"/>
      <c r="D84" s="75">
        <f>IF(VS!C86="","",VS!C86)</f>
        <v>1</v>
      </c>
      <c r="E84" s="75">
        <f>VS!J86</f>
        <v>1</v>
      </c>
      <c r="F84" s="75">
        <f t="shared" si="10"/>
        <v>0</v>
      </c>
      <c r="G84" s="76"/>
      <c r="H84" s="76"/>
      <c r="I84" s="76"/>
      <c r="J84" s="77">
        <f t="shared" si="7"/>
        <v>0</v>
      </c>
      <c r="K84" s="77">
        <f t="shared" si="8"/>
        <v>0</v>
      </c>
      <c r="L84" s="78"/>
      <c r="M84" s="79">
        <f t="shared" si="9"/>
        <v>0</v>
      </c>
      <c r="N84" s="80">
        <f>VS!T86</f>
        <v>0</v>
      </c>
      <c r="O84" s="11">
        <f>F84-VS!T86</f>
        <v>0</v>
      </c>
    </row>
    <row r="85" spans="1:15" ht="16.5" customHeight="1">
      <c r="A85" s="51">
        <v>79</v>
      </c>
      <c r="B85" s="52" t="s">
        <v>95</v>
      </c>
      <c r="C85" s="164"/>
      <c r="D85" s="75">
        <f>IF(VS!C87="","",VS!C87)</f>
      </c>
      <c r="E85" s="75">
        <f>VS!J87</f>
        <v>0</v>
      </c>
      <c r="F85" s="75">
        <f t="shared" si="10"/>
        <v>0</v>
      </c>
      <c r="G85" s="76"/>
      <c r="H85" s="76"/>
      <c r="I85" s="76"/>
      <c r="J85" s="77">
        <f t="shared" si="7"/>
      </c>
      <c r="K85" s="77">
        <f t="shared" si="8"/>
      </c>
      <c r="L85" s="78"/>
      <c r="M85" s="79">
        <f t="shared" si="9"/>
        <v>0</v>
      </c>
      <c r="N85" s="80">
        <f>VS!T87</f>
        <v>0</v>
      </c>
      <c r="O85" s="11">
        <f>F85-VS!T87</f>
        <v>0</v>
      </c>
    </row>
    <row r="86" spans="1:15" ht="16.5" customHeight="1">
      <c r="A86" s="51">
        <v>80</v>
      </c>
      <c r="B86" s="52" t="s">
        <v>105</v>
      </c>
      <c r="C86" s="164"/>
      <c r="D86" s="75">
        <f>IF(VS!C88="","",VS!C88)</f>
      </c>
      <c r="E86" s="75">
        <f>VS!J88</f>
        <v>0</v>
      </c>
      <c r="F86" s="75">
        <f t="shared" si="10"/>
        <v>0</v>
      </c>
      <c r="G86" s="76"/>
      <c r="H86" s="76"/>
      <c r="I86" s="76"/>
      <c r="J86" s="77">
        <f t="shared" si="7"/>
      </c>
      <c r="K86" s="77">
        <f t="shared" si="8"/>
      </c>
      <c r="L86" s="78"/>
      <c r="M86" s="79">
        <f t="shared" si="9"/>
        <v>0</v>
      </c>
      <c r="N86" s="80">
        <f>VS!T88</f>
        <v>0</v>
      </c>
      <c r="O86" s="11">
        <f>F86-VS!T88</f>
        <v>0</v>
      </c>
    </row>
    <row r="87" spans="1:15" ht="16.5" customHeight="1">
      <c r="A87" s="51">
        <v>81</v>
      </c>
      <c r="B87" s="52" t="s">
        <v>159</v>
      </c>
      <c r="C87" s="164"/>
      <c r="D87" s="75">
        <f>IF(VS!C89="","",VS!C89)</f>
        <v>1</v>
      </c>
      <c r="E87" s="75">
        <f>VS!J89</f>
        <v>8</v>
      </c>
      <c r="F87" s="75">
        <f t="shared" si="10"/>
        <v>0</v>
      </c>
      <c r="G87" s="76"/>
      <c r="H87" s="76"/>
      <c r="I87" s="76"/>
      <c r="J87" s="77">
        <f t="shared" si="7"/>
        <v>0</v>
      </c>
      <c r="K87" s="77">
        <f t="shared" si="8"/>
        <v>0</v>
      </c>
      <c r="L87" s="78"/>
      <c r="M87" s="79">
        <f t="shared" si="9"/>
        <v>0</v>
      </c>
      <c r="N87" s="80">
        <f>VS!T89</f>
        <v>0</v>
      </c>
      <c r="O87" s="11">
        <f>F87-VS!T89</f>
        <v>0</v>
      </c>
    </row>
    <row r="88" spans="1:15" ht="16.5" customHeight="1">
      <c r="A88" s="51">
        <v>82</v>
      </c>
      <c r="B88" s="57" t="s">
        <v>156</v>
      </c>
      <c r="C88" s="164"/>
      <c r="D88" s="75">
        <f>IF(VS!C90="","",VS!C90)</f>
        <v>1</v>
      </c>
      <c r="E88" s="75">
        <f>VS!J90</f>
        <v>2</v>
      </c>
      <c r="F88" s="75">
        <f t="shared" si="10"/>
        <v>0</v>
      </c>
      <c r="G88" s="76"/>
      <c r="H88" s="76"/>
      <c r="I88" s="76"/>
      <c r="J88" s="77">
        <f t="shared" si="7"/>
        <v>0</v>
      </c>
      <c r="K88" s="77">
        <f t="shared" si="8"/>
        <v>0</v>
      </c>
      <c r="L88" s="78"/>
      <c r="M88" s="79">
        <f t="shared" si="9"/>
        <v>0</v>
      </c>
      <c r="N88" s="80">
        <f>VS!T90</f>
        <v>0</v>
      </c>
      <c r="O88" s="11">
        <f>F88-VS!T90</f>
        <v>0</v>
      </c>
    </row>
    <row r="89" spans="1:15" ht="16.5" customHeight="1">
      <c r="A89" s="51">
        <v>83</v>
      </c>
      <c r="B89" s="57" t="s">
        <v>157</v>
      </c>
      <c r="C89" s="164"/>
      <c r="D89" s="75">
        <f>IF(VS!C91="","",VS!C91)</f>
      </c>
      <c r="E89" s="75">
        <f>VS!J91</f>
        <v>0</v>
      </c>
      <c r="F89" s="75">
        <f t="shared" si="10"/>
        <v>0</v>
      </c>
      <c r="G89" s="76"/>
      <c r="H89" s="76"/>
      <c r="I89" s="76"/>
      <c r="J89" s="77">
        <f t="shared" si="7"/>
      </c>
      <c r="K89" s="77">
        <f t="shared" si="8"/>
      </c>
      <c r="L89" s="78"/>
      <c r="M89" s="79">
        <f t="shared" si="9"/>
        <v>0</v>
      </c>
      <c r="N89" s="80">
        <f>VS!T91</f>
        <v>0</v>
      </c>
      <c r="O89" s="11">
        <f>F89-VS!T91</f>
        <v>0</v>
      </c>
    </row>
    <row r="90" spans="1:15" ht="16.5" customHeight="1">
      <c r="A90" s="51">
        <v>84</v>
      </c>
      <c r="B90" s="57" t="s">
        <v>158</v>
      </c>
      <c r="C90" s="164"/>
      <c r="D90" s="75">
        <f>IF(VS!C92="","",VS!C92)</f>
      </c>
      <c r="E90" s="75">
        <f>VS!J92</f>
        <v>0</v>
      </c>
      <c r="F90" s="75">
        <f t="shared" si="10"/>
        <v>0</v>
      </c>
      <c r="G90" s="76"/>
      <c r="H90" s="76"/>
      <c r="I90" s="76"/>
      <c r="J90" s="77">
        <f t="shared" si="7"/>
      </c>
      <c r="K90" s="77">
        <f t="shared" si="8"/>
      </c>
      <c r="L90" s="78"/>
      <c r="M90" s="79">
        <f t="shared" si="9"/>
        <v>0</v>
      </c>
      <c r="N90" s="80">
        <f>VS!T92</f>
        <v>0</v>
      </c>
      <c r="O90" s="11">
        <f>F90-VS!T92</f>
        <v>0</v>
      </c>
    </row>
    <row r="91" spans="1:15" ht="16.5" customHeight="1">
      <c r="A91" s="51">
        <v>85</v>
      </c>
      <c r="B91" s="57" t="s">
        <v>168</v>
      </c>
      <c r="C91" s="164"/>
      <c r="D91" s="75">
        <f>IF(VS!C93="","",VS!C93)</f>
      </c>
      <c r="E91" s="75">
        <f>VS!J93</f>
        <v>0</v>
      </c>
      <c r="F91" s="75">
        <f t="shared" si="10"/>
        <v>0</v>
      </c>
      <c r="G91" s="76"/>
      <c r="H91" s="76"/>
      <c r="I91" s="76"/>
      <c r="J91" s="77">
        <f t="shared" si="7"/>
      </c>
      <c r="K91" s="77">
        <f t="shared" si="8"/>
      </c>
      <c r="L91" s="78"/>
      <c r="M91" s="79">
        <f t="shared" si="9"/>
        <v>0</v>
      </c>
      <c r="N91" s="80">
        <f>VS!T93</f>
        <v>0</v>
      </c>
      <c r="O91" s="11">
        <f>F91-VS!T93</f>
        <v>0</v>
      </c>
    </row>
    <row r="92" spans="1:15" ht="16.5" customHeight="1">
      <c r="A92" s="51">
        <v>86</v>
      </c>
      <c r="B92" s="57" t="s">
        <v>169</v>
      </c>
      <c r="C92" s="164"/>
      <c r="D92" s="75">
        <f>IF(VS!C94="","",VS!C94)</f>
        <v>1</v>
      </c>
      <c r="E92" s="75">
        <f>VS!J94</f>
        <v>5</v>
      </c>
      <c r="F92" s="75">
        <f t="shared" si="10"/>
        <v>0</v>
      </c>
      <c r="G92" s="76"/>
      <c r="H92" s="76"/>
      <c r="I92" s="76"/>
      <c r="J92" s="77">
        <f t="shared" si="7"/>
        <v>0</v>
      </c>
      <c r="K92" s="77">
        <f t="shared" si="8"/>
        <v>0</v>
      </c>
      <c r="L92" s="78"/>
      <c r="M92" s="79">
        <f t="shared" si="9"/>
        <v>0</v>
      </c>
      <c r="N92" s="80">
        <f>VS!T94</f>
        <v>0</v>
      </c>
      <c r="O92" s="11">
        <f>F92-VS!T94</f>
        <v>0</v>
      </c>
    </row>
    <row r="93" spans="1:15" ht="16.5" customHeight="1">
      <c r="A93" s="51">
        <v>87</v>
      </c>
      <c r="B93" s="57" t="s">
        <v>186</v>
      </c>
      <c r="C93" s="164"/>
      <c r="D93" s="75">
        <f>IF(VS!C95="","",VS!C95)</f>
      </c>
      <c r="E93" s="75">
        <f>VS!J95</f>
        <v>0</v>
      </c>
      <c r="F93" s="75">
        <f t="shared" si="10"/>
        <v>0</v>
      </c>
      <c r="G93" s="76"/>
      <c r="H93" s="76"/>
      <c r="I93" s="76"/>
      <c r="J93" s="77">
        <f t="shared" si="7"/>
      </c>
      <c r="K93" s="77">
        <f t="shared" si="8"/>
      </c>
      <c r="L93" s="78"/>
      <c r="M93" s="79">
        <f t="shared" si="9"/>
        <v>0</v>
      </c>
      <c r="N93" s="80">
        <f>VS!T95</f>
        <v>0</v>
      </c>
      <c r="O93" s="11">
        <f>F93-VS!T95</f>
        <v>0</v>
      </c>
    </row>
    <row r="94" spans="1:15" ht="16.5" customHeight="1">
      <c r="A94" s="51">
        <v>88</v>
      </c>
      <c r="B94" s="57" t="s">
        <v>172</v>
      </c>
      <c r="C94" s="164"/>
      <c r="D94" s="75">
        <f>IF(VS!C96="","",VS!C96)</f>
      </c>
      <c r="E94" s="75">
        <f>VS!J96</f>
        <v>0</v>
      </c>
      <c r="F94" s="75">
        <f t="shared" si="10"/>
        <v>0</v>
      </c>
      <c r="G94" s="76"/>
      <c r="H94" s="76"/>
      <c r="I94" s="76"/>
      <c r="J94" s="77">
        <f t="shared" si="7"/>
      </c>
      <c r="K94" s="77">
        <f t="shared" si="8"/>
      </c>
      <c r="L94" s="78"/>
      <c r="M94" s="79">
        <f t="shared" si="9"/>
        <v>0</v>
      </c>
      <c r="N94" s="80">
        <f>VS!T96</f>
        <v>0</v>
      </c>
      <c r="O94" s="11">
        <f>F94-VS!T96</f>
        <v>0</v>
      </c>
    </row>
    <row r="95" spans="1:15" ht="16.5" customHeight="1">
      <c r="A95" s="51">
        <v>89</v>
      </c>
      <c r="B95" s="57" t="s">
        <v>173</v>
      </c>
      <c r="C95" s="164"/>
      <c r="D95" s="75">
        <f>IF(VS!C97="","",VS!C97)</f>
      </c>
      <c r="E95" s="75">
        <f>VS!J97</f>
        <v>0</v>
      </c>
      <c r="F95" s="75">
        <f t="shared" si="10"/>
        <v>0</v>
      </c>
      <c r="G95" s="76"/>
      <c r="H95" s="76"/>
      <c r="I95" s="76"/>
      <c r="J95" s="77">
        <f t="shared" si="7"/>
      </c>
      <c r="K95" s="77">
        <f t="shared" si="8"/>
      </c>
      <c r="L95" s="78"/>
      <c r="M95" s="79">
        <f t="shared" si="9"/>
        <v>0</v>
      </c>
      <c r="N95" s="80">
        <f>VS!T97</f>
        <v>0</v>
      </c>
      <c r="O95" s="11">
        <f>F95-VS!T97</f>
        <v>0</v>
      </c>
    </row>
    <row r="96" spans="1:15" ht="16.5" customHeight="1">
      <c r="A96" s="51">
        <v>90</v>
      </c>
      <c r="B96" s="57" t="s">
        <v>174</v>
      </c>
      <c r="C96" s="164"/>
      <c r="D96" s="75">
        <f>IF(VS!C98="","",VS!C98)</f>
      </c>
      <c r="E96" s="75">
        <f>VS!J98</f>
        <v>0</v>
      </c>
      <c r="F96" s="75">
        <f t="shared" si="10"/>
        <v>0</v>
      </c>
      <c r="G96" s="76"/>
      <c r="H96" s="76"/>
      <c r="I96" s="76"/>
      <c r="J96" s="77">
        <f t="shared" si="7"/>
      </c>
      <c r="K96" s="77">
        <f t="shared" si="8"/>
      </c>
      <c r="L96" s="78"/>
      <c r="M96" s="79">
        <f t="shared" si="9"/>
        <v>0</v>
      </c>
      <c r="N96" s="80">
        <f>VS!T98</f>
        <v>0</v>
      </c>
      <c r="O96" s="11">
        <f>F96-VS!T98</f>
        <v>0</v>
      </c>
    </row>
    <row r="97" spans="1:15" ht="16.5" customHeight="1">
      <c r="A97" s="51">
        <v>91</v>
      </c>
      <c r="B97" s="57" t="s">
        <v>177</v>
      </c>
      <c r="C97" s="164"/>
      <c r="D97" s="75">
        <f>IF(VS!C99="","",VS!C99)</f>
      </c>
      <c r="E97" s="75">
        <f>VS!J99</f>
        <v>0</v>
      </c>
      <c r="F97" s="75">
        <f t="shared" si="10"/>
        <v>0</v>
      </c>
      <c r="G97" s="76"/>
      <c r="H97" s="76"/>
      <c r="I97" s="76"/>
      <c r="J97" s="77">
        <f t="shared" si="7"/>
      </c>
      <c r="K97" s="77">
        <f t="shared" si="8"/>
      </c>
      <c r="L97" s="78"/>
      <c r="M97" s="79">
        <f t="shared" si="9"/>
        <v>0</v>
      </c>
      <c r="N97" s="80">
        <f>VS!T99</f>
        <v>0</v>
      </c>
      <c r="O97" s="11">
        <f>F97-VS!T99</f>
        <v>0</v>
      </c>
    </row>
    <row r="98" spans="1:15" ht="16.5" customHeight="1">
      <c r="A98" s="51">
        <v>92</v>
      </c>
      <c r="B98" s="57" t="s">
        <v>175</v>
      </c>
      <c r="C98" s="164"/>
      <c r="D98" s="75">
        <f>IF(VS!C100="","",VS!C100)</f>
      </c>
      <c r="E98" s="75">
        <f>VS!J100</f>
        <v>0</v>
      </c>
      <c r="F98" s="75">
        <f t="shared" si="10"/>
        <v>0</v>
      </c>
      <c r="G98" s="76"/>
      <c r="H98" s="76"/>
      <c r="I98" s="76"/>
      <c r="J98" s="77">
        <f t="shared" si="7"/>
      </c>
      <c r="K98" s="77">
        <f t="shared" si="8"/>
      </c>
      <c r="L98" s="78"/>
      <c r="M98" s="79">
        <f t="shared" si="9"/>
        <v>0</v>
      </c>
      <c r="N98" s="80">
        <f>VS!T100</f>
        <v>0</v>
      </c>
      <c r="O98" s="11">
        <f>F98-VS!T100</f>
        <v>0</v>
      </c>
    </row>
    <row r="99" spans="1:15" ht="16.5" customHeight="1">
      <c r="A99" s="51">
        <v>93</v>
      </c>
      <c r="B99" s="57" t="s">
        <v>176</v>
      </c>
      <c r="C99" s="164"/>
      <c r="D99" s="75">
        <f>IF(VS!C101="","",VS!C101)</f>
      </c>
      <c r="E99" s="75">
        <f>VS!J101</f>
        <v>0</v>
      </c>
      <c r="F99" s="75">
        <f t="shared" si="10"/>
        <v>0</v>
      </c>
      <c r="G99" s="76"/>
      <c r="H99" s="76"/>
      <c r="I99" s="76"/>
      <c r="J99" s="77">
        <f t="shared" si="7"/>
      </c>
      <c r="K99" s="77">
        <f t="shared" si="8"/>
      </c>
      <c r="L99" s="78"/>
      <c r="M99" s="79">
        <f t="shared" si="9"/>
        <v>0</v>
      </c>
      <c r="N99" s="80">
        <f>VS!T101</f>
        <v>0</v>
      </c>
      <c r="O99" s="11">
        <f>F99-VS!T101</f>
        <v>0</v>
      </c>
    </row>
    <row r="100" spans="1:15" ht="16.5" customHeight="1">
      <c r="A100" s="51">
        <v>94</v>
      </c>
      <c r="B100" s="57" t="s">
        <v>187</v>
      </c>
      <c r="C100" s="164"/>
      <c r="D100" s="75">
        <f>IF(VS!C102="","",VS!C102)</f>
      </c>
      <c r="E100" s="75">
        <f>VS!J102</f>
        <v>0</v>
      </c>
      <c r="F100" s="75">
        <f t="shared" si="10"/>
        <v>0</v>
      </c>
      <c r="G100" s="76"/>
      <c r="H100" s="76"/>
      <c r="I100" s="76"/>
      <c r="J100" s="77">
        <f t="shared" si="7"/>
      </c>
      <c r="K100" s="77">
        <f t="shared" si="8"/>
      </c>
      <c r="L100" s="78"/>
      <c r="M100" s="79">
        <f t="shared" si="9"/>
        <v>0</v>
      </c>
      <c r="N100" s="80">
        <f>VS!T102</f>
        <v>0</v>
      </c>
      <c r="O100" s="11">
        <f>F100-VS!T102</f>
        <v>0</v>
      </c>
    </row>
    <row r="101" spans="1:15" ht="16.5" customHeight="1">
      <c r="A101" s="51">
        <v>95</v>
      </c>
      <c r="B101" s="57" t="s">
        <v>179</v>
      </c>
      <c r="C101" s="164"/>
      <c r="D101" s="75">
        <f>IF(VS!C103="","",VS!C103)</f>
      </c>
      <c r="E101" s="75">
        <f>VS!J103</f>
        <v>0</v>
      </c>
      <c r="F101" s="75">
        <f t="shared" si="10"/>
        <v>0</v>
      </c>
      <c r="G101" s="76"/>
      <c r="H101" s="76"/>
      <c r="I101" s="76"/>
      <c r="J101" s="77">
        <f t="shared" si="7"/>
      </c>
      <c r="K101" s="77">
        <f t="shared" si="8"/>
      </c>
      <c r="L101" s="78"/>
      <c r="M101" s="79">
        <f t="shared" si="9"/>
        <v>0</v>
      </c>
      <c r="N101" s="80">
        <f>VS!T103</f>
        <v>0</v>
      </c>
      <c r="O101" s="11">
        <f>F101-VS!T103</f>
        <v>0</v>
      </c>
    </row>
    <row r="102" spans="1:15" ht="16.5" customHeight="1">
      <c r="A102" s="51">
        <v>96</v>
      </c>
      <c r="B102" s="57" t="s">
        <v>180</v>
      </c>
      <c r="C102" s="164"/>
      <c r="D102" s="75">
        <f>IF(VS!C104="","",VS!C104)</f>
      </c>
      <c r="E102" s="75">
        <f>VS!J104</f>
        <v>0</v>
      </c>
      <c r="F102" s="75">
        <f t="shared" si="10"/>
        <v>0</v>
      </c>
      <c r="G102" s="76"/>
      <c r="H102" s="76"/>
      <c r="I102" s="76"/>
      <c r="J102" s="77">
        <f aca="true" t="shared" si="11" ref="J102:J139">IF(E102=0,"",(F102/E102*100))</f>
      </c>
      <c r="K102" s="77">
        <f aca="true" t="shared" si="12" ref="K102:K139">IF(AND(ISNUMBER(D102),D102&lt;&gt;0),(F102/D102),"")</f>
      </c>
      <c r="L102" s="78"/>
      <c r="M102" s="79">
        <f aca="true" t="shared" si="13" ref="M102:M139">F102</f>
        <v>0</v>
      </c>
      <c r="N102" s="80">
        <f>VS!T104</f>
        <v>0</v>
      </c>
      <c r="O102" s="11">
        <f>F102-VS!T104</f>
        <v>0</v>
      </c>
    </row>
    <row r="103" spans="1:15" ht="16.5" customHeight="1">
      <c r="A103" s="51">
        <v>97</v>
      </c>
      <c r="B103" s="57" t="s">
        <v>243</v>
      </c>
      <c r="C103" s="164"/>
      <c r="D103" s="75">
        <f>IF(VS!C105="","",VS!C105)</f>
      </c>
      <c r="E103" s="75">
        <f>VS!J105</f>
        <v>0</v>
      </c>
      <c r="F103" s="75">
        <f t="shared" si="10"/>
        <v>0</v>
      </c>
      <c r="G103" s="76"/>
      <c r="H103" s="76"/>
      <c r="I103" s="76"/>
      <c r="J103" s="77">
        <f t="shared" si="11"/>
      </c>
      <c r="K103" s="77">
        <f t="shared" si="12"/>
      </c>
      <c r="L103" s="78"/>
      <c r="M103" s="79">
        <f t="shared" si="13"/>
        <v>0</v>
      </c>
      <c r="N103" s="80">
        <f>VS!T105</f>
        <v>0</v>
      </c>
      <c r="O103" s="11">
        <f>F103-VS!T105</f>
        <v>0</v>
      </c>
    </row>
    <row r="104" spans="1:15" ht="16.5" customHeight="1">
      <c r="A104" s="51">
        <v>98</v>
      </c>
      <c r="B104" s="57" t="s">
        <v>244</v>
      </c>
      <c r="C104" s="164"/>
      <c r="D104" s="75">
        <f>IF(VS!C106="","",VS!C106)</f>
      </c>
      <c r="E104" s="75">
        <f>VS!J106</f>
        <v>0</v>
      </c>
      <c r="F104" s="75">
        <f t="shared" si="10"/>
        <v>0</v>
      </c>
      <c r="G104" s="76"/>
      <c r="H104" s="76"/>
      <c r="I104" s="76"/>
      <c r="J104" s="77">
        <f t="shared" si="11"/>
      </c>
      <c r="K104" s="77">
        <f t="shared" si="12"/>
      </c>
      <c r="L104" s="78"/>
      <c r="M104" s="79">
        <f t="shared" si="13"/>
        <v>0</v>
      </c>
      <c r="N104" s="80">
        <f>VS!T106</f>
        <v>0</v>
      </c>
      <c r="O104" s="11">
        <f>F104-VS!T106</f>
        <v>0</v>
      </c>
    </row>
    <row r="105" spans="1:15" ht="16.5" customHeight="1">
      <c r="A105" s="51">
        <v>99</v>
      </c>
      <c r="B105" s="57" t="s">
        <v>181</v>
      </c>
      <c r="C105" s="164"/>
      <c r="D105" s="75">
        <f>IF(VS!C107="","",VS!C107)</f>
      </c>
      <c r="E105" s="75">
        <f>VS!J107</f>
        <v>0</v>
      </c>
      <c r="F105" s="75">
        <f t="shared" si="10"/>
        <v>0</v>
      </c>
      <c r="G105" s="76"/>
      <c r="H105" s="76"/>
      <c r="I105" s="76"/>
      <c r="J105" s="77">
        <f t="shared" si="11"/>
      </c>
      <c r="K105" s="77">
        <f t="shared" si="12"/>
      </c>
      <c r="L105" s="78"/>
      <c r="M105" s="79">
        <f t="shared" si="13"/>
        <v>0</v>
      </c>
      <c r="N105" s="80">
        <f>VS!T107</f>
        <v>0</v>
      </c>
      <c r="O105" s="11">
        <f>F105-VS!T107</f>
        <v>0</v>
      </c>
    </row>
    <row r="106" spans="1:15" ht="16.5" customHeight="1">
      <c r="A106" s="51">
        <v>100</v>
      </c>
      <c r="B106" s="57" t="s">
        <v>182</v>
      </c>
      <c r="C106" s="164"/>
      <c r="D106" s="75">
        <f>IF(VS!C108="","",VS!C108)</f>
      </c>
      <c r="E106" s="75">
        <f>VS!J108</f>
        <v>0</v>
      </c>
      <c r="F106" s="75">
        <f t="shared" si="10"/>
        <v>0</v>
      </c>
      <c r="G106" s="76"/>
      <c r="H106" s="76"/>
      <c r="I106" s="76"/>
      <c r="J106" s="77">
        <f t="shared" si="11"/>
      </c>
      <c r="K106" s="77">
        <f t="shared" si="12"/>
      </c>
      <c r="L106" s="78"/>
      <c r="M106" s="79">
        <f t="shared" si="13"/>
        <v>0</v>
      </c>
      <c r="N106" s="80">
        <f>VS!T108</f>
        <v>0</v>
      </c>
      <c r="O106" s="11">
        <f>F106-VS!T108</f>
        <v>0</v>
      </c>
    </row>
    <row r="107" spans="1:15" ht="16.5" customHeight="1">
      <c r="A107" s="51">
        <v>101</v>
      </c>
      <c r="B107" s="57" t="s">
        <v>183</v>
      </c>
      <c r="C107" s="164"/>
      <c r="D107" s="75">
        <f>IF(VS!C109="","",VS!C109)</f>
      </c>
      <c r="E107" s="75">
        <f>VS!J109</f>
        <v>0</v>
      </c>
      <c r="F107" s="75">
        <f t="shared" si="10"/>
        <v>0</v>
      </c>
      <c r="G107" s="76"/>
      <c r="H107" s="76"/>
      <c r="I107" s="76"/>
      <c r="J107" s="77">
        <f t="shared" si="11"/>
      </c>
      <c r="K107" s="77">
        <f t="shared" si="12"/>
      </c>
      <c r="L107" s="78"/>
      <c r="M107" s="79">
        <f t="shared" si="13"/>
        <v>0</v>
      </c>
      <c r="N107" s="80">
        <f>VS!T109</f>
        <v>0</v>
      </c>
      <c r="O107" s="11">
        <f>F107-VS!T109</f>
        <v>0</v>
      </c>
    </row>
    <row r="108" spans="1:15" ht="16.5" customHeight="1">
      <c r="A108" s="51">
        <v>102</v>
      </c>
      <c r="B108" s="57" t="s">
        <v>184</v>
      </c>
      <c r="C108" s="164"/>
      <c r="D108" s="75">
        <f>IF(VS!C110="","",VS!C110)</f>
      </c>
      <c r="E108" s="75">
        <f>VS!J110</f>
        <v>0</v>
      </c>
      <c r="F108" s="75">
        <f t="shared" si="10"/>
        <v>0</v>
      </c>
      <c r="G108" s="76"/>
      <c r="H108" s="76"/>
      <c r="I108" s="76"/>
      <c r="J108" s="77">
        <f t="shared" si="11"/>
      </c>
      <c r="K108" s="77">
        <f t="shared" si="12"/>
      </c>
      <c r="L108" s="78"/>
      <c r="M108" s="79">
        <f t="shared" si="13"/>
        <v>0</v>
      </c>
      <c r="N108" s="80">
        <f>VS!T110</f>
        <v>0</v>
      </c>
      <c r="O108" s="11">
        <f>F108-VS!T110</f>
        <v>0</v>
      </c>
    </row>
    <row r="109" spans="1:15" ht="16.5" customHeight="1">
      <c r="A109" s="51">
        <v>103</v>
      </c>
      <c r="B109" s="57" t="s">
        <v>192</v>
      </c>
      <c r="C109" s="164"/>
      <c r="D109" s="75">
        <f>IF(VS!C111="","",VS!C111)</f>
        <v>2</v>
      </c>
      <c r="E109" s="75">
        <f>VS!J111</f>
        <v>182</v>
      </c>
      <c r="F109" s="75">
        <f t="shared" si="10"/>
        <v>4</v>
      </c>
      <c r="G109" s="76">
        <v>3</v>
      </c>
      <c r="H109" s="76">
        <v>1</v>
      </c>
      <c r="I109" s="76"/>
      <c r="J109" s="77">
        <f t="shared" si="11"/>
        <v>2.197802197802198</v>
      </c>
      <c r="K109" s="77">
        <f t="shared" si="12"/>
        <v>2</v>
      </c>
      <c r="L109" s="78"/>
      <c r="M109" s="79">
        <f t="shared" si="13"/>
        <v>4</v>
      </c>
      <c r="N109" s="80">
        <f>VS!T111</f>
        <v>4</v>
      </c>
      <c r="O109" s="11">
        <f>F109-VS!T111</f>
        <v>0</v>
      </c>
    </row>
    <row r="110" spans="1:15" ht="16.5" customHeight="1">
      <c r="A110" s="51">
        <v>104</v>
      </c>
      <c r="B110" s="57" t="s">
        <v>210</v>
      </c>
      <c r="C110" s="164"/>
      <c r="D110" s="75">
        <f>IF(VS!C112="","",VS!C112)</f>
      </c>
      <c r="E110" s="75">
        <f>VS!J112</f>
        <v>0</v>
      </c>
      <c r="F110" s="75">
        <f t="shared" si="10"/>
        <v>0</v>
      </c>
      <c r="G110" s="76"/>
      <c r="H110" s="76"/>
      <c r="I110" s="76"/>
      <c r="J110" s="77">
        <f t="shared" si="11"/>
      </c>
      <c r="K110" s="77">
        <f t="shared" si="12"/>
      </c>
      <c r="L110" s="78"/>
      <c r="M110" s="79">
        <f t="shared" si="13"/>
        <v>0</v>
      </c>
      <c r="N110" s="80">
        <f>VS!T112</f>
        <v>0</v>
      </c>
      <c r="O110" s="11">
        <f>F110-VS!T112</f>
        <v>0</v>
      </c>
    </row>
    <row r="111" spans="1:15" ht="16.5" customHeight="1">
      <c r="A111" s="51">
        <v>105</v>
      </c>
      <c r="B111" s="57" t="s">
        <v>211</v>
      </c>
      <c r="C111" s="164"/>
      <c r="D111" s="75">
        <f>IF(VS!C113="","",VS!C113)</f>
      </c>
      <c r="E111" s="75">
        <f>VS!J113</f>
        <v>0</v>
      </c>
      <c r="F111" s="75">
        <f t="shared" si="10"/>
        <v>0</v>
      </c>
      <c r="G111" s="76"/>
      <c r="H111" s="76"/>
      <c r="I111" s="76"/>
      <c r="J111" s="77">
        <f t="shared" si="11"/>
      </c>
      <c r="K111" s="77">
        <f t="shared" si="12"/>
      </c>
      <c r="L111" s="78"/>
      <c r="M111" s="79">
        <f t="shared" si="13"/>
        <v>0</v>
      </c>
      <c r="N111" s="80">
        <f>VS!T113</f>
        <v>0</v>
      </c>
      <c r="O111" s="11">
        <f>F111-VS!T113</f>
        <v>0</v>
      </c>
    </row>
    <row r="112" spans="1:15" ht="16.5" customHeight="1">
      <c r="A112" s="51">
        <v>106</v>
      </c>
      <c r="B112" s="57" t="s">
        <v>212</v>
      </c>
      <c r="C112" s="164"/>
      <c r="D112" s="75">
        <f>IF(VS!C114="","",VS!C114)</f>
      </c>
      <c r="E112" s="75">
        <f>VS!J114</f>
        <v>0</v>
      </c>
      <c r="F112" s="75">
        <f t="shared" si="10"/>
        <v>0</v>
      </c>
      <c r="G112" s="76"/>
      <c r="H112" s="76"/>
      <c r="I112" s="76"/>
      <c r="J112" s="77">
        <f t="shared" si="11"/>
      </c>
      <c r="K112" s="77">
        <f t="shared" si="12"/>
      </c>
      <c r="L112" s="78"/>
      <c r="M112" s="79">
        <f t="shared" si="13"/>
        <v>0</v>
      </c>
      <c r="N112" s="80">
        <f>VS!T114</f>
        <v>0</v>
      </c>
      <c r="O112" s="11">
        <f>F112-VS!T114</f>
        <v>0</v>
      </c>
    </row>
    <row r="113" spans="1:15" ht="16.5" customHeight="1">
      <c r="A113" s="51">
        <v>107</v>
      </c>
      <c r="B113" s="57" t="s">
        <v>213</v>
      </c>
      <c r="C113" s="164"/>
      <c r="D113" s="75">
        <f>IF(VS!C115="","",VS!C115)</f>
      </c>
      <c r="E113" s="75">
        <f>VS!J115</f>
        <v>0</v>
      </c>
      <c r="F113" s="75">
        <f t="shared" si="10"/>
        <v>0</v>
      </c>
      <c r="G113" s="76"/>
      <c r="H113" s="76"/>
      <c r="I113" s="76"/>
      <c r="J113" s="77">
        <f t="shared" si="11"/>
      </c>
      <c r="K113" s="77">
        <f t="shared" si="12"/>
      </c>
      <c r="L113" s="78"/>
      <c r="M113" s="79">
        <f t="shared" si="13"/>
        <v>0</v>
      </c>
      <c r="N113" s="80">
        <f>VS!T115</f>
        <v>0</v>
      </c>
      <c r="O113" s="11">
        <f>F113-VS!T115</f>
        <v>0</v>
      </c>
    </row>
    <row r="114" spans="1:15" ht="16.5" customHeight="1">
      <c r="A114" s="51">
        <v>108</v>
      </c>
      <c r="B114" s="57" t="s">
        <v>229</v>
      </c>
      <c r="C114" s="164"/>
      <c r="D114" s="75">
        <f>IF(VS!C116="","",VS!C116)</f>
        <v>3</v>
      </c>
      <c r="E114" s="75">
        <f>VS!J116</f>
        <v>27</v>
      </c>
      <c r="F114" s="75">
        <f t="shared" si="10"/>
        <v>0</v>
      </c>
      <c r="G114" s="76"/>
      <c r="H114" s="76"/>
      <c r="I114" s="76"/>
      <c r="J114" s="77">
        <f t="shared" si="11"/>
        <v>0</v>
      </c>
      <c r="K114" s="77">
        <f t="shared" si="12"/>
        <v>0</v>
      </c>
      <c r="L114" s="78"/>
      <c r="M114" s="79">
        <f t="shared" si="13"/>
        <v>0</v>
      </c>
      <c r="N114" s="80">
        <f>VS!T116</f>
        <v>0</v>
      </c>
      <c r="O114" s="11">
        <f>F114-VS!T116</f>
        <v>0</v>
      </c>
    </row>
    <row r="115" spans="1:15" ht="16.5" customHeight="1">
      <c r="A115" s="51">
        <v>109</v>
      </c>
      <c r="B115" s="57" t="s">
        <v>250</v>
      </c>
      <c r="C115" s="164"/>
      <c r="D115" s="75">
        <f>IF(VS!C117="","",VS!C117)</f>
      </c>
      <c r="E115" s="75">
        <f>VS!J117</f>
        <v>0</v>
      </c>
      <c r="F115" s="75">
        <f t="shared" si="10"/>
        <v>0</v>
      </c>
      <c r="G115" s="76"/>
      <c r="H115" s="76"/>
      <c r="I115" s="76"/>
      <c r="J115" s="77">
        <f t="shared" si="11"/>
      </c>
      <c r="K115" s="77">
        <f t="shared" si="12"/>
      </c>
      <c r="L115" s="78"/>
      <c r="M115" s="79">
        <f t="shared" si="13"/>
        <v>0</v>
      </c>
      <c r="N115" s="80">
        <f>VS!T117</f>
        <v>0</v>
      </c>
      <c r="O115" s="11">
        <f>F115-VS!T117</f>
        <v>0</v>
      </c>
    </row>
    <row r="116" spans="1:15" ht="16.5" customHeight="1">
      <c r="A116" s="51">
        <v>110</v>
      </c>
      <c r="B116" s="57" t="s">
        <v>249</v>
      </c>
      <c r="C116" s="164"/>
      <c r="D116" s="75">
        <f>IF(VS!C118="","",VS!C118)</f>
      </c>
      <c r="E116" s="75">
        <f>VS!J118</f>
        <v>0</v>
      </c>
      <c r="F116" s="75">
        <f t="shared" si="10"/>
        <v>0</v>
      </c>
      <c r="G116" s="76"/>
      <c r="H116" s="76"/>
      <c r="I116" s="76"/>
      <c r="J116" s="77">
        <f t="shared" si="11"/>
      </c>
      <c r="K116" s="77">
        <f t="shared" si="12"/>
      </c>
      <c r="L116" s="78"/>
      <c r="M116" s="79">
        <f t="shared" si="13"/>
        <v>0</v>
      </c>
      <c r="N116" s="80">
        <f>VS!T118</f>
        <v>0</v>
      </c>
      <c r="O116" s="11">
        <f>F116-VS!T118</f>
        <v>0</v>
      </c>
    </row>
    <row r="117" spans="1:15" ht="16.5" customHeight="1">
      <c r="A117" s="51">
        <v>111</v>
      </c>
      <c r="B117" s="57" t="s">
        <v>251</v>
      </c>
      <c r="C117" s="164"/>
      <c r="D117" s="75">
        <f>IF(VS!C119="","",VS!C119)</f>
      </c>
      <c r="E117" s="75">
        <f>VS!J119</f>
        <v>0</v>
      </c>
      <c r="F117" s="75">
        <f t="shared" si="10"/>
        <v>0</v>
      </c>
      <c r="G117" s="76"/>
      <c r="H117" s="76"/>
      <c r="I117" s="76"/>
      <c r="J117" s="77">
        <f t="shared" si="11"/>
      </c>
      <c r="K117" s="77">
        <f t="shared" si="12"/>
      </c>
      <c r="L117" s="78"/>
      <c r="M117" s="79">
        <f t="shared" si="13"/>
        <v>0</v>
      </c>
      <c r="N117" s="80">
        <f>VS!T119</f>
        <v>0</v>
      </c>
      <c r="O117" s="11">
        <f>F117-VS!T119</f>
        <v>0</v>
      </c>
    </row>
    <row r="118" spans="1:15" ht="16.5" customHeight="1">
      <c r="A118" s="51">
        <v>112</v>
      </c>
      <c r="B118" s="95" t="s">
        <v>272</v>
      </c>
      <c r="C118" s="164"/>
      <c r="D118" s="75">
        <f>IF(VS!C120="","",VS!C120)</f>
      </c>
      <c r="E118" s="75">
        <f>VS!J120</f>
        <v>0</v>
      </c>
      <c r="F118" s="75">
        <f t="shared" si="10"/>
        <v>0</v>
      </c>
      <c r="G118" s="76"/>
      <c r="H118" s="76"/>
      <c r="I118" s="76"/>
      <c r="J118" s="77">
        <f t="shared" si="11"/>
      </c>
      <c r="K118" s="77">
        <f t="shared" si="12"/>
      </c>
      <c r="L118" s="78"/>
      <c r="M118" s="79">
        <f t="shared" si="13"/>
        <v>0</v>
      </c>
      <c r="N118" s="80">
        <f>VS!T120</f>
        <v>0</v>
      </c>
      <c r="O118" s="11">
        <f>F118-VS!T120</f>
        <v>0</v>
      </c>
    </row>
    <row r="119" spans="1:15" ht="16.5" customHeight="1">
      <c r="A119" s="136" t="s">
        <v>273</v>
      </c>
      <c r="B119" s="137"/>
      <c r="C119" s="164"/>
      <c r="D119" s="83">
        <f>IF(VS!C121="","",VS!C121)</f>
        <v>8</v>
      </c>
      <c r="E119" s="83">
        <f>VS!J121</f>
        <v>4288</v>
      </c>
      <c r="F119" s="83">
        <f t="shared" si="10"/>
        <v>136</v>
      </c>
      <c r="G119" s="83">
        <f>SUM(G20:G118)</f>
        <v>104</v>
      </c>
      <c r="H119" s="83">
        <f>SUM(H20:H118)</f>
        <v>30</v>
      </c>
      <c r="I119" s="83">
        <f>SUM(I20:I118)</f>
        <v>2</v>
      </c>
      <c r="J119" s="84">
        <f t="shared" si="11"/>
        <v>3.171641791044776</v>
      </c>
      <c r="K119" s="84">
        <f t="shared" si="12"/>
        <v>17</v>
      </c>
      <c r="L119" s="82"/>
      <c r="M119" s="85">
        <f t="shared" si="13"/>
        <v>136</v>
      </c>
      <c r="N119" s="86">
        <f>VS!T121</f>
        <v>136</v>
      </c>
      <c r="O119" s="12">
        <f>F119-VS!T121</f>
        <v>0</v>
      </c>
    </row>
    <row r="120" spans="1:15" s="8" customFormat="1" ht="16.5" customHeight="1">
      <c r="A120" s="51">
        <v>113</v>
      </c>
      <c r="B120" s="59" t="s">
        <v>215</v>
      </c>
      <c r="C120" s="164"/>
      <c r="D120" s="75">
        <f>IF(VS!C122="","",VS!C122)</f>
      </c>
      <c r="E120" s="75">
        <f>VS!J122</f>
        <v>0</v>
      </c>
      <c r="F120" s="75">
        <f t="shared" si="10"/>
        <v>0</v>
      </c>
      <c r="G120" s="81"/>
      <c r="H120" s="81"/>
      <c r="I120" s="81"/>
      <c r="J120" s="77">
        <f t="shared" si="11"/>
      </c>
      <c r="K120" s="77">
        <f t="shared" si="12"/>
      </c>
      <c r="L120" s="82"/>
      <c r="M120" s="79">
        <f t="shared" si="13"/>
        <v>0</v>
      </c>
      <c r="N120" s="80">
        <f>VS!T122</f>
        <v>0</v>
      </c>
      <c r="O120" s="11">
        <f>F120-VS!T122</f>
        <v>0</v>
      </c>
    </row>
    <row r="121" spans="1:15" s="8" customFormat="1" ht="16.5" customHeight="1">
      <c r="A121" s="51">
        <v>114</v>
      </c>
      <c r="B121" s="59" t="s">
        <v>216</v>
      </c>
      <c r="C121" s="164"/>
      <c r="D121" s="75">
        <f>IF(VS!C123="","",VS!C123)</f>
      </c>
      <c r="E121" s="75">
        <f>VS!J123</f>
        <v>0</v>
      </c>
      <c r="F121" s="75">
        <f t="shared" si="10"/>
        <v>0</v>
      </c>
      <c r="G121" s="81"/>
      <c r="H121" s="81"/>
      <c r="I121" s="81"/>
      <c r="J121" s="77">
        <f t="shared" si="11"/>
      </c>
      <c r="K121" s="77">
        <f t="shared" si="12"/>
      </c>
      <c r="L121" s="82"/>
      <c r="M121" s="79">
        <f t="shared" si="13"/>
        <v>0</v>
      </c>
      <c r="N121" s="80">
        <f>VS!T123</f>
        <v>0</v>
      </c>
      <c r="O121" s="11">
        <f>F121-VS!T123</f>
        <v>0</v>
      </c>
    </row>
    <row r="122" spans="1:15" s="8" customFormat="1" ht="16.5" customHeight="1">
      <c r="A122" s="51">
        <v>115</v>
      </c>
      <c r="B122" s="59" t="s">
        <v>226</v>
      </c>
      <c r="C122" s="164"/>
      <c r="D122" s="75">
        <f>IF(VS!C124="","",VS!C124)</f>
      </c>
      <c r="E122" s="75">
        <f>VS!J124</f>
        <v>0</v>
      </c>
      <c r="F122" s="75">
        <f t="shared" si="10"/>
        <v>0</v>
      </c>
      <c r="G122" s="81"/>
      <c r="H122" s="81"/>
      <c r="I122" s="81"/>
      <c r="J122" s="77">
        <f t="shared" si="11"/>
      </c>
      <c r="K122" s="77">
        <f t="shared" si="12"/>
      </c>
      <c r="L122" s="82"/>
      <c r="M122" s="79">
        <f t="shared" si="13"/>
        <v>0</v>
      </c>
      <c r="N122" s="80">
        <f>VS!T124</f>
        <v>0</v>
      </c>
      <c r="O122" s="11">
        <f>F122-VS!T124</f>
        <v>0</v>
      </c>
    </row>
    <row r="123" spans="1:15" s="8" customFormat="1" ht="16.5" customHeight="1">
      <c r="A123" s="51">
        <v>116</v>
      </c>
      <c r="B123" s="59" t="s">
        <v>217</v>
      </c>
      <c r="C123" s="164"/>
      <c r="D123" s="75">
        <f>IF(VS!C125="","",VS!C125)</f>
      </c>
      <c r="E123" s="75">
        <f>VS!J125</f>
        <v>0</v>
      </c>
      <c r="F123" s="75">
        <f t="shared" si="10"/>
        <v>0</v>
      </c>
      <c r="G123" s="81"/>
      <c r="H123" s="81"/>
      <c r="I123" s="81"/>
      <c r="J123" s="77">
        <f t="shared" si="11"/>
      </c>
      <c r="K123" s="77">
        <f t="shared" si="12"/>
      </c>
      <c r="L123" s="82"/>
      <c r="M123" s="79">
        <f t="shared" si="13"/>
        <v>0</v>
      </c>
      <c r="N123" s="80">
        <f>VS!T125</f>
        <v>0</v>
      </c>
      <c r="O123" s="11">
        <f>F123-VS!T125</f>
        <v>0</v>
      </c>
    </row>
    <row r="124" spans="1:15" s="8" customFormat="1" ht="16.5" customHeight="1">
      <c r="A124" s="51">
        <v>117</v>
      </c>
      <c r="B124" s="59" t="s">
        <v>218</v>
      </c>
      <c r="C124" s="164"/>
      <c r="D124" s="75">
        <f>IF(VS!C126="","",VS!C126)</f>
      </c>
      <c r="E124" s="75">
        <f>VS!J126</f>
        <v>0</v>
      </c>
      <c r="F124" s="75">
        <f t="shared" si="10"/>
        <v>0</v>
      </c>
      <c r="G124" s="81"/>
      <c r="H124" s="81"/>
      <c r="I124" s="81"/>
      <c r="J124" s="77">
        <f t="shared" si="11"/>
      </c>
      <c r="K124" s="77">
        <f t="shared" si="12"/>
      </c>
      <c r="L124" s="82"/>
      <c r="M124" s="79">
        <f t="shared" si="13"/>
        <v>0</v>
      </c>
      <c r="N124" s="80">
        <f>VS!T126</f>
        <v>0</v>
      </c>
      <c r="O124" s="11">
        <f>F124-VS!T126</f>
        <v>0</v>
      </c>
    </row>
    <row r="125" spans="1:15" s="8" customFormat="1" ht="16.5" customHeight="1">
      <c r="A125" s="51">
        <v>118</v>
      </c>
      <c r="B125" s="59" t="s">
        <v>219</v>
      </c>
      <c r="C125" s="164"/>
      <c r="D125" s="75">
        <f>IF(VS!C127="","",VS!C127)</f>
      </c>
      <c r="E125" s="75">
        <f>VS!J127</f>
        <v>0</v>
      </c>
      <c r="F125" s="75">
        <f t="shared" si="10"/>
        <v>0</v>
      </c>
      <c r="G125" s="81"/>
      <c r="H125" s="81"/>
      <c r="I125" s="81"/>
      <c r="J125" s="77">
        <f t="shared" si="11"/>
      </c>
      <c r="K125" s="77">
        <f t="shared" si="12"/>
      </c>
      <c r="L125" s="82"/>
      <c r="M125" s="79">
        <f t="shared" si="13"/>
        <v>0</v>
      </c>
      <c r="N125" s="80">
        <f>VS!T127</f>
        <v>0</v>
      </c>
      <c r="O125" s="11">
        <f>F125-VS!T127</f>
        <v>0</v>
      </c>
    </row>
    <row r="126" spans="1:15" s="8" customFormat="1" ht="16.5" customHeight="1">
      <c r="A126" s="51">
        <v>119</v>
      </c>
      <c r="B126" s="59" t="s">
        <v>220</v>
      </c>
      <c r="C126" s="164"/>
      <c r="D126" s="75">
        <f>IF(VS!C128="","",VS!C128)</f>
      </c>
      <c r="E126" s="75">
        <f>VS!J128</f>
        <v>0</v>
      </c>
      <c r="F126" s="75">
        <f t="shared" si="10"/>
        <v>0</v>
      </c>
      <c r="G126" s="81"/>
      <c r="H126" s="81"/>
      <c r="I126" s="81"/>
      <c r="J126" s="77">
        <f t="shared" si="11"/>
      </c>
      <c r="K126" s="77">
        <f t="shared" si="12"/>
      </c>
      <c r="L126" s="82"/>
      <c r="M126" s="79">
        <f t="shared" si="13"/>
        <v>0</v>
      </c>
      <c r="N126" s="80">
        <f>VS!T128</f>
        <v>0</v>
      </c>
      <c r="O126" s="11">
        <f>F126-VS!T128</f>
        <v>0</v>
      </c>
    </row>
    <row r="127" spans="1:15" s="8" customFormat="1" ht="16.5" customHeight="1">
      <c r="A127" s="51">
        <v>120</v>
      </c>
      <c r="B127" s="59" t="s">
        <v>222</v>
      </c>
      <c r="C127" s="164"/>
      <c r="D127" s="75">
        <f>IF(VS!C129="","",VS!C129)</f>
      </c>
      <c r="E127" s="75">
        <f>VS!J129</f>
        <v>0</v>
      </c>
      <c r="F127" s="75">
        <f t="shared" si="10"/>
        <v>0</v>
      </c>
      <c r="G127" s="81"/>
      <c r="H127" s="81"/>
      <c r="I127" s="81"/>
      <c r="J127" s="77">
        <f t="shared" si="11"/>
      </c>
      <c r="K127" s="77">
        <f t="shared" si="12"/>
      </c>
      <c r="L127" s="82"/>
      <c r="M127" s="79">
        <f t="shared" si="13"/>
        <v>0</v>
      </c>
      <c r="N127" s="80">
        <f>VS!T129</f>
        <v>0</v>
      </c>
      <c r="O127" s="11">
        <f>F127-VS!T129</f>
        <v>0</v>
      </c>
    </row>
    <row r="128" spans="1:15" s="8" customFormat="1" ht="16.5" customHeight="1">
      <c r="A128" s="51">
        <v>121</v>
      </c>
      <c r="B128" s="57" t="s">
        <v>252</v>
      </c>
      <c r="C128" s="164"/>
      <c r="D128" s="75">
        <f>IF(VS!C130="","",VS!C130)</f>
      </c>
      <c r="E128" s="75">
        <f>VS!J130</f>
        <v>0</v>
      </c>
      <c r="F128" s="75">
        <f t="shared" si="10"/>
        <v>0</v>
      </c>
      <c r="G128" s="81"/>
      <c r="H128" s="81"/>
      <c r="I128" s="81"/>
      <c r="J128" s="77">
        <f t="shared" si="11"/>
      </c>
      <c r="K128" s="77">
        <f t="shared" si="12"/>
      </c>
      <c r="L128" s="82"/>
      <c r="M128" s="79">
        <f t="shared" si="13"/>
        <v>0</v>
      </c>
      <c r="N128" s="80">
        <f>VS!T130</f>
        <v>0</v>
      </c>
      <c r="O128" s="11">
        <f>F128-VS!T130</f>
        <v>0</v>
      </c>
    </row>
    <row r="129" spans="1:15" s="8" customFormat="1" ht="16.5" customHeight="1">
      <c r="A129" s="51">
        <v>122</v>
      </c>
      <c r="B129" s="57" t="s">
        <v>253</v>
      </c>
      <c r="C129" s="164"/>
      <c r="D129" s="75">
        <f>IF(VS!C131="","",VS!C131)</f>
      </c>
      <c r="E129" s="75">
        <f>VS!J131</f>
        <v>0</v>
      </c>
      <c r="F129" s="75">
        <f t="shared" si="10"/>
        <v>0</v>
      </c>
      <c r="G129" s="81"/>
      <c r="H129" s="81"/>
      <c r="I129" s="81"/>
      <c r="J129" s="77">
        <f t="shared" si="11"/>
      </c>
      <c r="K129" s="77">
        <f t="shared" si="12"/>
      </c>
      <c r="L129" s="82"/>
      <c r="M129" s="79">
        <f t="shared" si="13"/>
        <v>0</v>
      </c>
      <c r="N129" s="80">
        <f>VS!T131</f>
        <v>0</v>
      </c>
      <c r="O129" s="11">
        <f>F129-VS!T131</f>
        <v>0</v>
      </c>
    </row>
    <row r="130" spans="1:15" s="8" customFormat="1" ht="16.5" customHeight="1">
      <c r="A130" s="134" t="s">
        <v>274</v>
      </c>
      <c r="B130" s="135"/>
      <c r="C130" s="164"/>
      <c r="D130" s="83">
        <f>IF(VS!C132="","",VS!C132)</f>
      </c>
      <c r="E130" s="83">
        <f>VS!J132</f>
        <v>0</v>
      </c>
      <c r="F130" s="83">
        <f t="shared" si="10"/>
        <v>0</v>
      </c>
      <c r="G130" s="83">
        <f>SUM(G120:G129)</f>
        <v>0</v>
      </c>
      <c r="H130" s="83">
        <f>SUM(H120:H129)</f>
        <v>0</v>
      </c>
      <c r="I130" s="83">
        <f>SUM(I120:I129)</f>
        <v>0</v>
      </c>
      <c r="J130" s="84">
        <f t="shared" si="11"/>
      </c>
      <c r="K130" s="84">
        <f t="shared" si="12"/>
      </c>
      <c r="L130" s="82"/>
      <c r="M130" s="85">
        <f t="shared" si="13"/>
        <v>0</v>
      </c>
      <c r="N130" s="86">
        <f>VS!T132</f>
        <v>0</v>
      </c>
      <c r="O130" s="12">
        <f>F130-VS!T132</f>
        <v>0</v>
      </c>
    </row>
    <row r="131" spans="1:15" s="8" customFormat="1" ht="16.5" customHeight="1">
      <c r="A131" s="134" t="s">
        <v>275</v>
      </c>
      <c r="B131" s="135"/>
      <c r="C131" s="164"/>
      <c r="D131" s="83">
        <f>IF(VS!C133="","",VS!C133)</f>
        <v>8</v>
      </c>
      <c r="E131" s="83">
        <f>VS!J133</f>
        <v>4288</v>
      </c>
      <c r="F131" s="83">
        <f t="shared" si="10"/>
        <v>136</v>
      </c>
      <c r="G131" s="83">
        <f>SUM(G119:G129)</f>
        <v>104</v>
      </c>
      <c r="H131" s="83">
        <f>SUM(H119:H129)</f>
        <v>30</v>
      </c>
      <c r="I131" s="83">
        <f>SUM(I119:I129)</f>
        <v>2</v>
      </c>
      <c r="J131" s="84">
        <f t="shared" si="11"/>
        <v>3.171641791044776</v>
      </c>
      <c r="K131" s="84">
        <f t="shared" si="12"/>
        <v>17</v>
      </c>
      <c r="L131" s="82"/>
      <c r="M131" s="85">
        <f t="shared" si="13"/>
        <v>136</v>
      </c>
      <c r="N131" s="86">
        <f>VS!T133</f>
        <v>136</v>
      </c>
      <c r="O131" s="12">
        <f>F131-VS!T133</f>
        <v>0</v>
      </c>
    </row>
    <row r="132" spans="1:15" s="8" customFormat="1" ht="16.5" customHeight="1">
      <c r="A132" s="51">
        <v>123</v>
      </c>
      <c r="B132" s="59" t="s">
        <v>109</v>
      </c>
      <c r="C132" s="164"/>
      <c r="D132" s="75">
        <f>IF(VS!C134="","",VS!C134)</f>
      </c>
      <c r="E132" s="75">
        <f>VS!J134</f>
        <v>0</v>
      </c>
      <c r="F132" s="75">
        <f t="shared" si="10"/>
        <v>0</v>
      </c>
      <c r="G132" s="81"/>
      <c r="H132" s="81"/>
      <c r="I132" s="81"/>
      <c r="J132" s="77">
        <f t="shared" si="11"/>
      </c>
      <c r="K132" s="77">
        <f t="shared" si="12"/>
      </c>
      <c r="L132" s="82"/>
      <c r="M132" s="79">
        <f t="shared" si="13"/>
        <v>0</v>
      </c>
      <c r="N132" s="80">
        <f>VS!T134</f>
        <v>0</v>
      </c>
      <c r="O132" s="11">
        <f>F132-VS!T134</f>
        <v>0</v>
      </c>
    </row>
    <row r="133" spans="1:15" s="8" customFormat="1" ht="16.5" customHeight="1">
      <c r="A133" s="51">
        <v>124</v>
      </c>
      <c r="B133" s="59" t="s">
        <v>110</v>
      </c>
      <c r="C133" s="164"/>
      <c r="D133" s="75">
        <f>IF(VS!C135="","",VS!C135)</f>
        <v>1</v>
      </c>
      <c r="E133" s="75">
        <f>VS!J135</f>
        <v>8</v>
      </c>
      <c r="F133" s="75">
        <f t="shared" si="10"/>
        <v>0</v>
      </c>
      <c r="G133" s="81"/>
      <c r="H133" s="81"/>
      <c r="I133" s="81"/>
      <c r="J133" s="77">
        <f t="shared" si="11"/>
        <v>0</v>
      </c>
      <c r="K133" s="77">
        <f t="shared" si="12"/>
        <v>0</v>
      </c>
      <c r="L133" s="82"/>
      <c r="M133" s="79">
        <f t="shared" si="13"/>
        <v>0</v>
      </c>
      <c r="N133" s="80">
        <f>VS!T135</f>
        <v>0</v>
      </c>
      <c r="O133" s="11">
        <f>F133-VS!T135</f>
        <v>0</v>
      </c>
    </row>
    <row r="134" spans="1:15" s="8" customFormat="1" ht="16.5" customHeight="1">
      <c r="A134" s="51">
        <v>125</v>
      </c>
      <c r="B134" s="59" t="s">
        <v>111</v>
      </c>
      <c r="C134" s="164"/>
      <c r="D134" s="75">
        <f>IF(VS!C136="","",VS!C136)</f>
        <v>2</v>
      </c>
      <c r="E134" s="75">
        <f>VS!J136</f>
        <v>9</v>
      </c>
      <c r="F134" s="75">
        <f t="shared" si="10"/>
        <v>0</v>
      </c>
      <c r="G134" s="81"/>
      <c r="H134" s="81"/>
      <c r="I134" s="81"/>
      <c r="J134" s="77">
        <f t="shared" si="11"/>
        <v>0</v>
      </c>
      <c r="K134" s="77">
        <f t="shared" si="12"/>
        <v>0</v>
      </c>
      <c r="L134" s="82"/>
      <c r="M134" s="79">
        <f t="shared" si="13"/>
        <v>0</v>
      </c>
      <c r="N134" s="80">
        <f>VS!T136</f>
        <v>0</v>
      </c>
      <c r="O134" s="11">
        <f>F134-VS!T136</f>
        <v>0</v>
      </c>
    </row>
    <row r="135" spans="1:15" s="8" customFormat="1" ht="16.5" customHeight="1">
      <c r="A135" s="51">
        <v>126</v>
      </c>
      <c r="B135" s="52" t="s">
        <v>160</v>
      </c>
      <c r="C135" s="164"/>
      <c r="D135" s="75">
        <f>IF(VS!C137="","",VS!C137)</f>
      </c>
      <c r="E135" s="75">
        <f>VS!J137</f>
        <v>0</v>
      </c>
      <c r="F135" s="75">
        <f t="shared" si="10"/>
        <v>0</v>
      </c>
      <c r="G135" s="81"/>
      <c r="H135" s="81"/>
      <c r="I135" s="81"/>
      <c r="J135" s="77">
        <f t="shared" si="11"/>
      </c>
      <c r="K135" s="77">
        <f t="shared" si="12"/>
      </c>
      <c r="L135" s="78"/>
      <c r="M135" s="79">
        <f t="shared" si="13"/>
        <v>0</v>
      </c>
      <c r="N135" s="80">
        <f>VS!T137</f>
        <v>0</v>
      </c>
      <c r="O135" s="11">
        <f>F135-VS!T137</f>
        <v>0</v>
      </c>
    </row>
    <row r="136" spans="1:15" s="8" customFormat="1" ht="16.5" customHeight="1">
      <c r="A136" s="51">
        <v>127</v>
      </c>
      <c r="B136" s="52" t="s">
        <v>161</v>
      </c>
      <c r="C136" s="164"/>
      <c r="D136" s="75">
        <f>IF(VS!C138="","",VS!C138)</f>
        <v>1</v>
      </c>
      <c r="E136" s="75">
        <f>VS!J138</f>
        <v>6</v>
      </c>
      <c r="F136" s="75">
        <f t="shared" si="10"/>
        <v>0</v>
      </c>
      <c r="G136" s="81"/>
      <c r="H136" s="81"/>
      <c r="I136" s="81"/>
      <c r="J136" s="77">
        <f t="shared" si="11"/>
        <v>0</v>
      </c>
      <c r="K136" s="77">
        <f t="shared" si="12"/>
        <v>0</v>
      </c>
      <c r="L136" s="78"/>
      <c r="M136" s="79">
        <f t="shared" si="13"/>
        <v>0</v>
      </c>
      <c r="N136" s="80">
        <f>VS!T138</f>
        <v>0</v>
      </c>
      <c r="O136" s="11">
        <f>F136-VS!T138</f>
        <v>0</v>
      </c>
    </row>
    <row r="137" spans="1:15" ht="16.5" customHeight="1">
      <c r="A137" s="51">
        <v>128</v>
      </c>
      <c r="B137" s="52" t="s">
        <v>162</v>
      </c>
      <c r="C137" s="164"/>
      <c r="D137" s="75">
        <f>IF(VS!C139="","",VS!C139)</f>
        <v>1</v>
      </c>
      <c r="E137" s="75">
        <f>VS!J139</f>
        <v>11</v>
      </c>
      <c r="F137" s="75">
        <f t="shared" si="10"/>
        <v>0</v>
      </c>
      <c r="G137" s="76"/>
      <c r="H137" s="76"/>
      <c r="I137" s="76"/>
      <c r="J137" s="77">
        <f t="shared" si="11"/>
        <v>0</v>
      </c>
      <c r="K137" s="77">
        <f t="shared" si="12"/>
        <v>0</v>
      </c>
      <c r="L137" s="78"/>
      <c r="M137" s="79">
        <f t="shared" si="13"/>
        <v>0</v>
      </c>
      <c r="N137" s="80">
        <f>VS!T139</f>
        <v>0</v>
      </c>
      <c r="O137" s="11">
        <f>F137-VS!T139</f>
        <v>0</v>
      </c>
    </row>
    <row r="138" spans="1:15" ht="16.5" customHeight="1">
      <c r="A138" s="51">
        <v>129</v>
      </c>
      <c r="B138" s="52" t="s">
        <v>163</v>
      </c>
      <c r="C138" s="164"/>
      <c r="D138" s="75">
        <f>IF(VS!C140="","",VS!C140)</f>
        <v>2</v>
      </c>
      <c r="E138" s="75">
        <f>VS!J140</f>
        <v>21</v>
      </c>
      <c r="F138" s="75">
        <f t="shared" si="10"/>
        <v>0</v>
      </c>
      <c r="G138" s="76"/>
      <c r="H138" s="76"/>
      <c r="I138" s="76"/>
      <c r="J138" s="77">
        <f t="shared" si="11"/>
        <v>0</v>
      </c>
      <c r="K138" s="77">
        <f t="shared" si="12"/>
        <v>0</v>
      </c>
      <c r="L138" s="78"/>
      <c r="M138" s="79">
        <f t="shared" si="13"/>
        <v>0</v>
      </c>
      <c r="N138" s="80">
        <f>VS!T140</f>
        <v>0</v>
      </c>
      <c r="O138" s="11">
        <f>F138-VS!T140</f>
        <v>0</v>
      </c>
    </row>
    <row r="139" spans="1:15" ht="16.5" customHeight="1">
      <c r="A139" s="51">
        <v>130</v>
      </c>
      <c r="B139" s="52" t="s">
        <v>164</v>
      </c>
      <c r="C139" s="164"/>
      <c r="D139" s="75">
        <f>IF(VS!C141="","",VS!C141)</f>
        <v>1</v>
      </c>
      <c r="E139" s="75">
        <f>VS!J141</f>
        <v>3</v>
      </c>
      <c r="F139" s="75">
        <f t="shared" si="10"/>
        <v>0</v>
      </c>
      <c r="G139" s="76"/>
      <c r="H139" s="76"/>
      <c r="I139" s="76"/>
      <c r="J139" s="77">
        <f t="shared" si="11"/>
        <v>0</v>
      </c>
      <c r="K139" s="77">
        <f t="shared" si="12"/>
        <v>0</v>
      </c>
      <c r="L139" s="78"/>
      <c r="M139" s="79">
        <f t="shared" si="13"/>
        <v>0</v>
      </c>
      <c r="N139" s="80">
        <f>VS!T141</f>
        <v>0</v>
      </c>
      <c r="O139" s="11">
        <f>F139-VS!T141</f>
        <v>0</v>
      </c>
    </row>
    <row r="140" spans="1:15" ht="16.5" customHeight="1">
      <c r="A140" s="51">
        <v>131</v>
      </c>
      <c r="B140" s="52" t="s">
        <v>165</v>
      </c>
      <c r="C140" s="164"/>
      <c r="D140" s="75">
        <f>IF(VS!C142="","",VS!C142)</f>
        <v>3</v>
      </c>
      <c r="E140" s="75">
        <f>VS!J142</f>
        <v>1108</v>
      </c>
      <c r="F140" s="75">
        <f t="shared" si="10"/>
        <v>0</v>
      </c>
      <c r="G140" s="76"/>
      <c r="H140" s="76"/>
      <c r="I140" s="76"/>
      <c r="J140" s="77">
        <f aca="true" t="shared" si="14" ref="J140:J157">IF(E140=0,"",(F140/E140*100))</f>
        <v>0</v>
      </c>
      <c r="K140" s="77">
        <f aca="true" t="shared" si="15" ref="K140:K157">IF(AND(ISNUMBER(D140),D140&lt;&gt;0),(F140/D140),"")</f>
        <v>0</v>
      </c>
      <c r="L140" s="87"/>
      <c r="M140" s="79">
        <f aca="true" t="shared" si="16" ref="M140:M157">F140</f>
        <v>0</v>
      </c>
      <c r="N140" s="80">
        <f>VS!T142</f>
        <v>0</v>
      </c>
      <c r="O140" s="11">
        <f>F140-VS!T142</f>
        <v>0</v>
      </c>
    </row>
    <row r="141" spans="1:15" ht="16.5" customHeight="1">
      <c r="A141" s="51">
        <v>132</v>
      </c>
      <c r="B141" s="52" t="s">
        <v>166</v>
      </c>
      <c r="C141" s="164"/>
      <c r="D141" s="75">
        <f>IF(VS!C143="","",VS!C143)</f>
      </c>
      <c r="E141" s="75">
        <f>VS!J143</f>
        <v>0</v>
      </c>
      <c r="F141" s="75">
        <f aca="true" t="shared" si="17" ref="F141:F157">G141+H141+I141</f>
        <v>0</v>
      </c>
      <c r="G141" s="76"/>
      <c r="H141" s="76"/>
      <c r="I141" s="76"/>
      <c r="J141" s="77">
        <f t="shared" si="14"/>
      </c>
      <c r="K141" s="77">
        <f t="shared" si="15"/>
      </c>
      <c r="L141" s="87"/>
      <c r="M141" s="79">
        <f t="shared" si="16"/>
        <v>0</v>
      </c>
      <c r="N141" s="80">
        <f>VS!T143</f>
        <v>0</v>
      </c>
      <c r="O141" s="11">
        <f>F141-VS!T143</f>
        <v>0</v>
      </c>
    </row>
    <row r="142" spans="1:15" ht="16.5" customHeight="1">
      <c r="A142" s="51">
        <v>133</v>
      </c>
      <c r="B142" s="52" t="s">
        <v>167</v>
      </c>
      <c r="C142" s="164"/>
      <c r="D142" s="75">
        <f>IF(VS!C144="","",VS!C144)</f>
      </c>
      <c r="E142" s="75">
        <f>VS!J144</f>
        <v>0</v>
      </c>
      <c r="F142" s="75">
        <f t="shared" si="17"/>
        <v>0</v>
      </c>
      <c r="G142" s="76"/>
      <c r="H142" s="76"/>
      <c r="I142" s="76"/>
      <c r="J142" s="77">
        <f t="shared" si="14"/>
      </c>
      <c r="K142" s="77">
        <f t="shared" si="15"/>
      </c>
      <c r="L142" s="88"/>
      <c r="M142" s="79">
        <f t="shared" si="16"/>
        <v>0</v>
      </c>
      <c r="N142" s="80">
        <f>VS!T144</f>
        <v>0</v>
      </c>
      <c r="O142" s="11">
        <f>F142-VS!T144</f>
        <v>0</v>
      </c>
    </row>
    <row r="143" spans="1:15" ht="16.5" customHeight="1">
      <c r="A143" s="51">
        <v>134</v>
      </c>
      <c r="B143" s="52" t="s">
        <v>247</v>
      </c>
      <c r="C143" s="164"/>
      <c r="D143" s="75">
        <f>IF(VS!C145="","",VS!C145)</f>
      </c>
      <c r="E143" s="75">
        <f>VS!J145</f>
        <v>0</v>
      </c>
      <c r="F143" s="75">
        <f>G143+H143+I143</f>
        <v>0</v>
      </c>
      <c r="G143" s="76"/>
      <c r="H143" s="76"/>
      <c r="I143" s="76"/>
      <c r="J143" s="77">
        <f t="shared" si="14"/>
      </c>
      <c r="K143" s="77">
        <f t="shared" si="15"/>
      </c>
      <c r="L143" s="88"/>
      <c r="M143" s="79">
        <f t="shared" si="16"/>
        <v>0</v>
      </c>
      <c r="N143" s="80">
        <f>VS!T145</f>
        <v>0</v>
      </c>
      <c r="O143" s="11">
        <f>F143-VS!T145</f>
        <v>0</v>
      </c>
    </row>
    <row r="144" spans="1:15" ht="16.5" customHeight="1">
      <c r="A144" s="51">
        <v>135</v>
      </c>
      <c r="B144" s="57" t="s">
        <v>254</v>
      </c>
      <c r="C144" s="164"/>
      <c r="D144" s="75">
        <f>IF(VS!C146="","",VS!C146)</f>
        <v>3</v>
      </c>
      <c r="E144" s="75">
        <f>VS!J146</f>
        <v>818</v>
      </c>
      <c r="F144" s="75">
        <f>G144+H144+I144</f>
        <v>0</v>
      </c>
      <c r="G144" s="76"/>
      <c r="H144" s="76"/>
      <c r="I144" s="76"/>
      <c r="J144" s="77">
        <f t="shared" si="14"/>
        <v>0</v>
      </c>
      <c r="K144" s="77">
        <f t="shared" si="15"/>
        <v>0</v>
      </c>
      <c r="L144" s="88"/>
      <c r="M144" s="79">
        <f t="shared" si="16"/>
        <v>0</v>
      </c>
      <c r="N144" s="80">
        <f>VS!T146</f>
        <v>0</v>
      </c>
      <c r="O144" s="11">
        <f>F144-VS!T146</f>
        <v>0</v>
      </c>
    </row>
    <row r="145" spans="1:15" ht="16.5" customHeight="1">
      <c r="A145" s="134" t="s">
        <v>276</v>
      </c>
      <c r="B145" s="135"/>
      <c r="C145" s="164"/>
      <c r="D145" s="83">
        <f>IF(VS!C147="","",VS!C147)</f>
        <v>3</v>
      </c>
      <c r="E145" s="83">
        <f>VS!J147</f>
        <v>1984</v>
      </c>
      <c r="F145" s="83">
        <f t="shared" si="17"/>
        <v>0</v>
      </c>
      <c r="G145" s="83">
        <f>SUM(G132:G144)</f>
        <v>0</v>
      </c>
      <c r="H145" s="83">
        <f>SUM(H132:H144)</f>
        <v>0</v>
      </c>
      <c r="I145" s="83">
        <f>SUM(I132:I144)</f>
        <v>0</v>
      </c>
      <c r="J145" s="84">
        <f t="shared" si="14"/>
        <v>0</v>
      </c>
      <c r="K145" s="84">
        <f t="shared" si="15"/>
        <v>0</v>
      </c>
      <c r="L145" s="88"/>
      <c r="M145" s="85">
        <f t="shared" si="16"/>
        <v>0</v>
      </c>
      <c r="N145" s="86">
        <f>VS!T147</f>
        <v>0</v>
      </c>
      <c r="O145" s="12">
        <f>F145-VS!T147</f>
        <v>0</v>
      </c>
    </row>
    <row r="146" spans="1:15" ht="16.5" customHeight="1">
      <c r="A146" s="134" t="s">
        <v>277</v>
      </c>
      <c r="B146" s="135"/>
      <c r="C146" s="164"/>
      <c r="D146" s="83">
        <f>IF(VS!C148="","",VS!C148)</f>
        <v>8</v>
      </c>
      <c r="E146" s="83">
        <f>VS!J148</f>
        <v>6272</v>
      </c>
      <c r="F146" s="83">
        <f t="shared" si="17"/>
        <v>136</v>
      </c>
      <c r="G146" s="83">
        <f>SUM(G131:G144)</f>
        <v>104</v>
      </c>
      <c r="H146" s="83">
        <f>SUM(H131:H144)</f>
        <v>30</v>
      </c>
      <c r="I146" s="83">
        <f>SUM(I131:I144)</f>
        <v>2</v>
      </c>
      <c r="J146" s="84">
        <f t="shared" si="14"/>
        <v>2.1683673469387754</v>
      </c>
      <c r="K146" s="84">
        <f t="shared" si="15"/>
        <v>17</v>
      </c>
      <c r="L146" s="88"/>
      <c r="M146" s="85">
        <f t="shared" si="16"/>
        <v>136</v>
      </c>
      <c r="N146" s="86">
        <f>VS!T148</f>
        <v>136</v>
      </c>
      <c r="O146" s="12">
        <f>F146-VS!T148</f>
        <v>0</v>
      </c>
    </row>
    <row r="147" spans="1:15" ht="16.5" customHeight="1">
      <c r="A147" s="51">
        <v>136</v>
      </c>
      <c r="B147" s="52" t="s">
        <v>113</v>
      </c>
      <c r="C147" s="164"/>
      <c r="D147" s="75">
        <f>IF(VS!C149="","",VS!C149)</f>
      </c>
      <c r="E147" s="75">
        <f>VS!J149</f>
        <v>0</v>
      </c>
      <c r="F147" s="75">
        <f t="shared" si="17"/>
        <v>0</v>
      </c>
      <c r="G147" s="76"/>
      <c r="H147" s="76"/>
      <c r="I147" s="76"/>
      <c r="J147" s="77">
        <f t="shared" si="14"/>
      </c>
      <c r="K147" s="77">
        <f t="shared" si="15"/>
      </c>
      <c r="L147" s="88"/>
      <c r="M147" s="79">
        <f t="shared" si="16"/>
        <v>0</v>
      </c>
      <c r="N147" s="80">
        <f>VS!T149</f>
        <v>0</v>
      </c>
      <c r="O147" s="11">
        <f>F147-VS!T149</f>
        <v>0</v>
      </c>
    </row>
    <row r="148" spans="1:15" ht="16.5" customHeight="1">
      <c r="A148" s="51">
        <v>137</v>
      </c>
      <c r="B148" s="52" t="s">
        <v>112</v>
      </c>
      <c r="C148" s="164"/>
      <c r="D148" s="75">
        <f>IF(VS!C150="","",VS!C150)</f>
        <v>1</v>
      </c>
      <c r="E148" s="75">
        <f>VS!J150</f>
        <v>30</v>
      </c>
      <c r="F148" s="75">
        <f t="shared" si="17"/>
        <v>0</v>
      </c>
      <c r="G148" s="76"/>
      <c r="H148" s="76"/>
      <c r="I148" s="76"/>
      <c r="J148" s="77">
        <f t="shared" si="14"/>
        <v>0</v>
      </c>
      <c r="K148" s="77">
        <f t="shared" si="15"/>
        <v>0</v>
      </c>
      <c r="L148" s="88"/>
      <c r="M148" s="79">
        <f t="shared" si="16"/>
        <v>0</v>
      </c>
      <c r="N148" s="80">
        <f>VS!T150</f>
        <v>0</v>
      </c>
      <c r="O148" s="11">
        <f>F148-VS!T150</f>
        <v>0</v>
      </c>
    </row>
    <row r="149" spans="1:15" ht="16.5" customHeight="1">
      <c r="A149" s="51">
        <v>138</v>
      </c>
      <c r="B149" s="52" t="s">
        <v>114</v>
      </c>
      <c r="C149" s="164"/>
      <c r="D149" s="75">
        <f>IF(VS!C151="","",VS!C151)</f>
      </c>
      <c r="E149" s="75">
        <f>VS!J151</f>
        <v>0</v>
      </c>
      <c r="F149" s="75">
        <f t="shared" si="17"/>
        <v>0</v>
      </c>
      <c r="G149" s="76"/>
      <c r="H149" s="76"/>
      <c r="I149" s="76"/>
      <c r="J149" s="77">
        <f t="shared" si="14"/>
      </c>
      <c r="K149" s="77">
        <f t="shared" si="15"/>
      </c>
      <c r="L149" s="88"/>
      <c r="M149" s="79">
        <f t="shared" si="16"/>
        <v>0</v>
      </c>
      <c r="N149" s="80">
        <f>VS!T151</f>
        <v>0</v>
      </c>
      <c r="O149" s="11">
        <f>F149-VS!T151</f>
        <v>0</v>
      </c>
    </row>
    <row r="150" spans="1:15" ht="16.5" customHeight="1">
      <c r="A150" s="51">
        <v>139</v>
      </c>
      <c r="B150" s="57" t="s">
        <v>170</v>
      </c>
      <c r="C150" s="164"/>
      <c r="D150" s="75">
        <f>IF(VS!C152="","",VS!C152)</f>
        <v>1</v>
      </c>
      <c r="E150" s="75">
        <f>VS!J152</f>
        <v>68</v>
      </c>
      <c r="F150" s="75">
        <f t="shared" si="17"/>
        <v>0</v>
      </c>
      <c r="G150" s="76"/>
      <c r="H150" s="76"/>
      <c r="I150" s="76"/>
      <c r="J150" s="77">
        <f t="shared" si="14"/>
        <v>0</v>
      </c>
      <c r="K150" s="77">
        <f t="shared" si="15"/>
        <v>0</v>
      </c>
      <c r="L150" s="78"/>
      <c r="M150" s="79">
        <f t="shared" si="16"/>
        <v>0</v>
      </c>
      <c r="N150" s="80">
        <f>VS!T152</f>
        <v>0</v>
      </c>
      <c r="O150" s="11">
        <f>F150-VS!T152</f>
        <v>0</v>
      </c>
    </row>
    <row r="151" spans="1:15" ht="16.5" customHeight="1">
      <c r="A151" s="51">
        <v>140</v>
      </c>
      <c r="B151" s="57" t="s">
        <v>185</v>
      </c>
      <c r="C151" s="164"/>
      <c r="D151" s="75">
        <f>IF(VS!C153="","",VS!C153)</f>
      </c>
      <c r="E151" s="75">
        <f>VS!J153</f>
        <v>0</v>
      </c>
      <c r="F151" s="75">
        <f t="shared" si="17"/>
        <v>0</v>
      </c>
      <c r="G151" s="76"/>
      <c r="H151" s="76"/>
      <c r="I151" s="76"/>
      <c r="J151" s="77">
        <f t="shared" si="14"/>
      </c>
      <c r="K151" s="77">
        <f t="shared" si="15"/>
      </c>
      <c r="L151" s="78"/>
      <c r="M151" s="79">
        <f t="shared" si="16"/>
        <v>0</v>
      </c>
      <c r="N151" s="80">
        <f>VS!T153</f>
        <v>0</v>
      </c>
      <c r="O151" s="11">
        <f>F151-VS!T153</f>
        <v>0</v>
      </c>
    </row>
    <row r="152" spans="1:15" ht="16.5" customHeight="1">
      <c r="A152" s="51">
        <v>141</v>
      </c>
      <c r="B152" s="57" t="s">
        <v>171</v>
      </c>
      <c r="C152" s="164"/>
      <c r="D152" s="75">
        <f>IF(VS!C154="","",VS!C154)</f>
        <v>1</v>
      </c>
      <c r="E152" s="75">
        <f>VS!J154</f>
        <v>100</v>
      </c>
      <c r="F152" s="75">
        <f t="shared" si="17"/>
        <v>0</v>
      </c>
      <c r="G152" s="76"/>
      <c r="H152" s="76"/>
      <c r="I152" s="76"/>
      <c r="J152" s="77">
        <f t="shared" si="14"/>
        <v>0</v>
      </c>
      <c r="K152" s="77">
        <f t="shared" si="15"/>
        <v>0</v>
      </c>
      <c r="L152" s="78"/>
      <c r="M152" s="79">
        <f t="shared" si="16"/>
        <v>0</v>
      </c>
      <c r="N152" s="80">
        <f>VS!T154</f>
        <v>0</v>
      </c>
      <c r="O152" s="11">
        <f>F152-VS!T154</f>
        <v>0</v>
      </c>
    </row>
    <row r="153" spans="1:15" ht="16.5" customHeight="1">
      <c r="A153" s="51">
        <v>142</v>
      </c>
      <c r="B153" s="57" t="s">
        <v>178</v>
      </c>
      <c r="C153" s="164"/>
      <c r="D153" s="75">
        <f>IF(VS!C155="","",VS!C155)</f>
      </c>
      <c r="E153" s="75">
        <f>VS!J155</f>
        <v>0</v>
      </c>
      <c r="F153" s="75">
        <f t="shared" si="17"/>
        <v>0</v>
      </c>
      <c r="G153" s="76"/>
      <c r="H153" s="76"/>
      <c r="I153" s="76"/>
      <c r="J153" s="77">
        <f t="shared" si="14"/>
      </c>
      <c r="K153" s="77">
        <f t="shared" si="15"/>
      </c>
      <c r="L153" s="78"/>
      <c r="M153" s="79">
        <f t="shared" si="16"/>
        <v>0</v>
      </c>
      <c r="N153" s="80">
        <f>VS!T155</f>
        <v>0</v>
      </c>
      <c r="O153" s="11">
        <f>F153-VS!T155</f>
        <v>0</v>
      </c>
    </row>
    <row r="154" spans="1:15" ht="16.5" customHeight="1">
      <c r="A154" s="51">
        <v>143</v>
      </c>
      <c r="B154" s="57" t="s">
        <v>214</v>
      </c>
      <c r="C154" s="164"/>
      <c r="D154" s="75">
        <f>IF(VS!C156="","",VS!C156)</f>
      </c>
      <c r="E154" s="75">
        <f>VS!J156</f>
        <v>0</v>
      </c>
      <c r="F154" s="75">
        <f t="shared" si="17"/>
        <v>0</v>
      </c>
      <c r="G154" s="76"/>
      <c r="H154" s="76"/>
      <c r="I154" s="76"/>
      <c r="J154" s="77">
        <f t="shared" si="14"/>
      </c>
      <c r="K154" s="77">
        <f t="shared" si="15"/>
      </c>
      <c r="L154" s="78"/>
      <c r="M154" s="79">
        <f t="shared" si="16"/>
        <v>0</v>
      </c>
      <c r="N154" s="80">
        <f>VS!T156</f>
        <v>0</v>
      </c>
      <c r="O154" s="11">
        <f>F154-VS!T156</f>
        <v>0</v>
      </c>
    </row>
    <row r="155" spans="1:15" s="8" customFormat="1" ht="16.5" customHeight="1">
      <c r="A155" s="51">
        <v>144</v>
      </c>
      <c r="B155" s="59" t="s">
        <v>221</v>
      </c>
      <c r="C155" s="164"/>
      <c r="D155" s="75">
        <f>IF(VS!C157="","",VS!C157)</f>
      </c>
      <c r="E155" s="75">
        <f>VS!J157</f>
        <v>0</v>
      </c>
      <c r="F155" s="75">
        <f t="shared" si="17"/>
        <v>0</v>
      </c>
      <c r="G155" s="81"/>
      <c r="H155" s="81"/>
      <c r="I155" s="81"/>
      <c r="J155" s="77">
        <f t="shared" si="14"/>
      </c>
      <c r="K155" s="77">
        <f t="shared" si="15"/>
      </c>
      <c r="L155" s="82"/>
      <c r="M155" s="79">
        <f t="shared" si="16"/>
        <v>0</v>
      </c>
      <c r="N155" s="80">
        <f>VS!T157</f>
        <v>0</v>
      </c>
      <c r="O155" s="11">
        <f>F155-VS!T157</f>
        <v>0</v>
      </c>
    </row>
    <row r="156" spans="1:15" ht="16.5" customHeight="1">
      <c r="A156" s="136" t="s">
        <v>278</v>
      </c>
      <c r="B156" s="137"/>
      <c r="C156" s="164"/>
      <c r="D156" s="83">
        <f>IF(VS!C158="","",VS!C158)</f>
        <v>1</v>
      </c>
      <c r="E156" s="83">
        <f>VS!J158</f>
        <v>198</v>
      </c>
      <c r="F156" s="83">
        <f t="shared" si="17"/>
        <v>0</v>
      </c>
      <c r="G156" s="83">
        <f>SUM(G147:G155)</f>
        <v>0</v>
      </c>
      <c r="H156" s="83">
        <f>SUM(H147:H155)</f>
        <v>0</v>
      </c>
      <c r="I156" s="83">
        <f>SUM(I147:I155)</f>
        <v>0</v>
      </c>
      <c r="J156" s="89">
        <f t="shared" si="14"/>
        <v>0</v>
      </c>
      <c r="K156" s="89">
        <f t="shared" si="15"/>
        <v>0</v>
      </c>
      <c r="L156" s="90"/>
      <c r="M156" s="85">
        <f t="shared" si="16"/>
        <v>0</v>
      </c>
      <c r="N156" s="86">
        <f>VS!T158</f>
        <v>0</v>
      </c>
      <c r="O156" s="12">
        <f>F156-VS!T158</f>
        <v>0</v>
      </c>
    </row>
    <row r="157" spans="1:15" ht="16.5" customHeight="1">
      <c r="A157" s="158" t="s">
        <v>279</v>
      </c>
      <c r="B157" s="159"/>
      <c r="C157" s="165"/>
      <c r="D157" s="83">
        <f>IF(VS!C159="","",VS!C159)</f>
        <v>8</v>
      </c>
      <c r="E157" s="83">
        <f>VS!J159</f>
        <v>6470</v>
      </c>
      <c r="F157" s="83">
        <f t="shared" si="17"/>
        <v>136</v>
      </c>
      <c r="G157" s="83">
        <f>SUM(G156,G146)</f>
        <v>104</v>
      </c>
      <c r="H157" s="83">
        <f>SUM(H156,H146)</f>
        <v>30</v>
      </c>
      <c r="I157" s="83">
        <f>SUM(I156,I146)</f>
        <v>2</v>
      </c>
      <c r="J157" s="89">
        <f t="shared" si="14"/>
        <v>2.1020092735703244</v>
      </c>
      <c r="K157" s="89">
        <f t="shared" si="15"/>
        <v>17</v>
      </c>
      <c r="L157" s="90"/>
      <c r="M157" s="85">
        <f t="shared" si="16"/>
        <v>136</v>
      </c>
      <c r="N157" s="86">
        <f>VS!T159</f>
        <v>136</v>
      </c>
      <c r="O157" s="12">
        <f>F157-VS!T159</f>
        <v>0</v>
      </c>
    </row>
    <row r="158" spans="1:14" ht="1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88"/>
      <c r="M158" s="91"/>
      <c r="N158" s="91"/>
    </row>
    <row r="159" spans="1:14" ht="15.75">
      <c r="A159" s="91"/>
      <c r="B159" s="91"/>
      <c r="C159" s="91"/>
      <c r="D159" s="91"/>
      <c r="E159" s="91"/>
      <c r="F159" s="108"/>
      <c r="G159" s="108"/>
      <c r="H159" s="108" t="s">
        <v>188</v>
      </c>
      <c r="I159" s="108"/>
      <c r="J159" s="108"/>
      <c r="K159" s="108"/>
      <c r="L159" s="88"/>
      <c r="M159" s="91"/>
      <c r="N159" s="91"/>
    </row>
    <row r="160" spans="1:14" ht="15.75">
      <c r="A160" s="91"/>
      <c r="B160" s="91"/>
      <c r="C160" s="91"/>
      <c r="D160" s="91"/>
      <c r="E160" s="91"/>
      <c r="F160" s="108" t="s">
        <v>190</v>
      </c>
      <c r="G160" s="108"/>
      <c r="H160" s="157" t="str">
        <f>VS!AJ162</f>
        <v>Молнар Ференц</v>
      </c>
      <c r="I160" s="157"/>
      <c r="J160" s="157"/>
      <c r="K160" s="157"/>
      <c r="L160" s="88"/>
      <c r="M160" s="91"/>
      <c r="N160" s="91"/>
    </row>
    <row r="163" ht="12.75">
      <c r="H163" s="4" t="s">
        <v>189</v>
      </c>
    </row>
  </sheetData>
  <sheetProtection password="D0EF" sheet="1"/>
  <mergeCells count="21">
    <mergeCell ref="A3:K3"/>
    <mergeCell ref="A4:A5"/>
    <mergeCell ref="B4:B5"/>
    <mergeCell ref="C4:C5"/>
    <mergeCell ref="D4:D5"/>
    <mergeCell ref="H160:K160"/>
    <mergeCell ref="A146:B146"/>
    <mergeCell ref="A156:B156"/>
    <mergeCell ref="K4:K5"/>
    <mergeCell ref="A157:B157"/>
    <mergeCell ref="A130:B130"/>
    <mergeCell ref="A131:B131"/>
    <mergeCell ref="A20:B20"/>
    <mergeCell ref="G4:I4"/>
    <mergeCell ref="C6:C157"/>
    <mergeCell ref="A145:B145"/>
    <mergeCell ref="A119:B119"/>
    <mergeCell ref="M4:O4"/>
    <mergeCell ref="E4:E5"/>
    <mergeCell ref="J4:J5"/>
    <mergeCell ref="F4:F5"/>
  </mergeCells>
  <conditionalFormatting sqref="O6:O157">
    <cfRule type="expression" priority="3" dxfId="8" stopIfTrue="1">
      <formula>(0&gt;$O6)</formula>
    </cfRule>
    <cfRule type="expression" priority="4" dxfId="2" stopIfTrue="1">
      <formula>(0&lt;$O6)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G132:I144 G147:I155 G120:I129 G6:I19 G21:I11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8" scale="42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47"/>
  <sheetViews>
    <sheetView zoomScale="90" zoomScaleNormal="90" zoomScalePageLayoutView="0" workbookViewId="0" topLeftCell="A1">
      <selection activeCell="F39" sqref="F39"/>
    </sheetView>
  </sheetViews>
  <sheetFormatPr defaultColWidth="9.140625" defaultRowHeight="12.75"/>
  <cols>
    <col min="1" max="1" width="3.28125" style="0" bestFit="1" customWidth="1"/>
    <col min="2" max="2" width="18.00390625" style="0" customWidth="1"/>
    <col min="3" max="3" width="13.8515625" style="0" customWidth="1"/>
    <col min="4" max="9" width="10.7109375" style="0" customWidth="1"/>
    <col min="10" max="11" width="15.7109375" style="0" customWidth="1"/>
    <col min="12" max="12" width="12.7109375" style="0" customWidth="1"/>
    <col min="13" max="16" width="10.7109375" style="0" customWidth="1"/>
  </cols>
  <sheetData>
    <row r="1" spans="1:12" ht="19.5" customHeight="1">
      <c r="A1" s="178" t="s">
        <v>197</v>
      </c>
      <c r="B1" s="178"/>
      <c r="C1" s="179"/>
      <c r="D1" s="180" t="str">
        <f>VS!A2</f>
        <v>Виши суд у Суботици</v>
      </c>
      <c r="E1" s="180"/>
      <c r="F1" s="180"/>
      <c r="G1" s="180"/>
      <c r="H1" s="180"/>
      <c r="I1" s="180"/>
      <c r="J1" s="180"/>
      <c r="K1" s="180"/>
      <c r="L1" s="180"/>
    </row>
    <row r="2" spans="1:12" ht="12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2.75" customHeight="1">
      <c r="A3" s="1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6" ht="30" customHeight="1">
      <c r="A4" s="181" t="s">
        <v>259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N4" s="177" t="s">
        <v>224</v>
      </c>
      <c r="O4" s="177"/>
      <c r="P4" s="177"/>
    </row>
    <row r="5" spans="1:16" ht="15.75" customHeight="1">
      <c r="A5" s="172" t="s">
        <v>0</v>
      </c>
      <c r="B5" s="173" t="s">
        <v>198</v>
      </c>
      <c r="C5" s="173" t="s">
        <v>199</v>
      </c>
      <c r="D5" s="174" t="s">
        <v>200</v>
      </c>
      <c r="E5" s="174"/>
      <c r="F5" s="174"/>
      <c r="G5" s="174"/>
      <c r="H5" s="174"/>
      <c r="I5" s="174"/>
      <c r="J5" s="16"/>
      <c r="K5" s="17"/>
      <c r="L5" s="17"/>
      <c r="N5" s="177"/>
      <c r="O5" s="177"/>
      <c r="P5" s="177"/>
    </row>
    <row r="6" spans="1:16" s="14" customFormat="1" ht="49.5" customHeight="1">
      <c r="A6" s="172"/>
      <c r="B6" s="173"/>
      <c r="C6" s="173"/>
      <c r="D6" s="18" t="s">
        <v>201</v>
      </c>
      <c r="E6" s="18" t="s">
        <v>202</v>
      </c>
      <c r="F6" s="18" t="s">
        <v>245</v>
      </c>
      <c r="G6" s="18" t="s">
        <v>246</v>
      </c>
      <c r="H6" s="18" t="s">
        <v>203</v>
      </c>
      <c r="I6" s="18" t="s">
        <v>204</v>
      </c>
      <c r="J6" s="16"/>
      <c r="K6" s="19"/>
      <c r="L6" s="19"/>
      <c r="N6" s="33" t="s">
        <v>122</v>
      </c>
      <c r="O6" s="33" t="s">
        <v>123</v>
      </c>
      <c r="P6" s="34" t="s">
        <v>124</v>
      </c>
    </row>
    <row r="7" spans="1:16" s="14" customFormat="1" ht="13.5" customHeight="1">
      <c r="A7" s="20">
        <v>1</v>
      </c>
      <c r="B7" s="21" t="s">
        <v>45</v>
      </c>
      <c r="C7" s="28">
        <f>VS!R8</f>
        <v>65</v>
      </c>
      <c r="D7" s="29">
        <v>38</v>
      </c>
      <c r="E7" s="29">
        <v>16</v>
      </c>
      <c r="F7" s="29">
        <v>5</v>
      </c>
      <c r="G7" s="29">
        <v>5</v>
      </c>
      <c r="H7" s="29">
        <v>1</v>
      </c>
      <c r="I7" s="29"/>
      <c r="J7" s="16"/>
      <c r="K7" s="22"/>
      <c r="L7" s="22"/>
      <c r="N7" s="35">
        <f>G7+H7+I7</f>
        <v>6</v>
      </c>
      <c r="O7" s="36">
        <f>VS!S8</f>
        <v>6</v>
      </c>
      <c r="P7" s="37">
        <f>N7-O7</f>
        <v>0</v>
      </c>
    </row>
    <row r="8" spans="1:16" s="14" customFormat="1" ht="13.5" customHeight="1">
      <c r="A8" s="20">
        <v>2</v>
      </c>
      <c r="B8" s="21" t="s">
        <v>53</v>
      </c>
      <c r="C8" s="28">
        <f>VS!R9</f>
        <v>6</v>
      </c>
      <c r="D8" s="29">
        <v>6</v>
      </c>
      <c r="E8" s="29"/>
      <c r="F8" s="29"/>
      <c r="G8" s="29"/>
      <c r="H8" s="29"/>
      <c r="I8" s="29"/>
      <c r="J8" s="16"/>
      <c r="K8" s="22"/>
      <c r="L8" s="22"/>
      <c r="N8" s="35">
        <f aca="true" t="shared" si="0" ref="N8:N21">G8+H8+I8</f>
        <v>0</v>
      </c>
      <c r="O8" s="36">
        <f>VS!S9</f>
        <v>0</v>
      </c>
      <c r="P8" s="37">
        <f aca="true" t="shared" si="1" ref="P8:P21">N8-O8</f>
        <v>0</v>
      </c>
    </row>
    <row r="9" spans="1:16" s="14" customFormat="1" ht="13.5" customHeight="1">
      <c r="A9" s="20">
        <v>3</v>
      </c>
      <c r="B9" s="21" t="s">
        <v>47</v>
      </c>
      <c r="C9" s="28">
        <f>VS!R10</f>
        <v>11</v>
      </c>
      <c r="D9" s="29">
        <v>10</v>
      </c>
      <c r="E9" s="29">
        <v>1</v>
      </c>
      <c r="F9" s="29"/>
      <c r="G9" s="29"/>
      <c r="H9" s="29"/>
      <c r="I9" s="29"/>
      <c r="J9" s="16"/>
      <c r="K9" s="22"/>
      <c r="L9" s="22"/>
      <c r="N9" s="35">
        <f t="shared" si="0"/>
        <v>0</v>
      </c>
      <c r="O9" s="36">
        <f>VS!S10</f>
        <v>0</v>
      </c>
      <c r="P9" s="37">
        <f t="shared" si="1"/>
        <v>0</v>
      </c>
    </row>
    <row r="10" spans="1:16" ht="13.5" customHeight="1">
      <c r="A10" s="20">
        <v>4</v>
      </c>
      <c r="B10" s="20" t="s">
        <v>42</v>
      </c>
      <c r="C10" s="30">
        <f>VS!R11</f>
        <v>890</v>
      </c>
      <c r="D10" s="31">
        <v>809</v>
      </c>
      <c r="E10" s="31">
        <v>79</v>
      </c>
      <c r="F10" s="31">
        <v>2</v>
      </c>
      <c r="G10" s="31"/>
      <c r="H10" s="31"/>
      <c r="I10" s="31"/>
      <c r="J10" s="16"/>
      <c r="K10" s="23"/>
      <c r="L10" s="23"/>
      <c r="N10" s="35">
        <f t="shared" si="0"/>
        <v>0</v>
      </c>
      <c r="O10" s="36">
        <f>VS!S11</f>
        <v>0</v>
      </c>
      <c r="P10" s="37">
        <f t="shared" si="1"/>
        <v>0</v>
      </c>
    </row>
    <row r="11" spans="1:16" ht="13.5" customHeight="1">
      <c r="A11" s="20">
        <v>5</v>
      </c>
      <c r="B11" s="20" t="s">
        <v>43</v>
      </c>
      <c r="C11" s="30">
        <f>VS!R12</f>
        <v>5</v>
      </c>
      <c r="D11" s="31">
        <v>5</v>
      </c>
      <c r="E11" s="31"/>
      <c r="F11" s="31"/>
      <c r="G11" s="31"/>
      <c r="H11" s="31"/>
      <c r="I11" s="31"/>
      <c r="J11" s="16"/>
      <c r="K11" s="23"/>
      <c r="L11" s="23"/>
      <c r="N11" s="35">
        <f t="shared" si="0"/>
        <v>0</v>
      </c>
      <c r="O11" s="36">
        <f>VS!S12</f>
        <v>0</v>
      </c>
      <c r="P11" s="37">
        <f t="shared" si="1"/>
        <v>0</v>
      </c>
    </row>
    <row r="12" spans="1:16" ht="13.5" customHeight="1">
      <c r="A12" s="20">
        <v>6</v>
      </c>
      <c r="B12" s="20" t="s">
        <v>44</v>
      </c>
      <c r="C12" s="30">
        <f>VS!R13</f>
        <v>0</v>
      </c>
      <c r="D12" s="31"/>
      <c r="E12" s="31"/>
      <c r="F12" s="31"/>
      <c r="G12" s="31"/>
      <c r="H12" s="31"/>
      <c r="I12" s="31"/>
      <c r="J12" s="16"/>
      <c r="K12" s="23"/>
      <c r="L12" s="23"/>
      <c r="N12" s="35">
        <f t="shared" si="0"/>
        <v>0</v>
      </c>
      <c r="O12" s="36">
        <f>VS!S13</f>
        <v>0</v>
      </c>
      <c r="P12" s="37">
        <f t="shared" si="1"/>
        <v>0</v>
      </c>
    </row>
    <row r="13" spans="1:16" ht="13.5" customHeight="1">
      <c r="A13" s="20">
        <v>7</v>
      </c>
      <c r="B13" s="20" t="s">
        <v>38</v>
      </c>
      <c r="C13" s="30">
        <f>VS!R14</f>
        <v>39</v>
      </c>
      <c r="D13" s="31">
        <v>22</v>
      </c>
      <c r="E13" s="31">
        <v>11</v>
      </c>
      <c r="F13" s="31">
        <v>4</v>
      </c>
      <c r="G13" s="31">
        <v>1</v>
      </c>
      <c r="H13" s="31"/>
      <c r="I13" s="31">
        <v>1</v>
      </c>
      <c r="J13" s="16"/>
      <c r="K13" s="23"/>
      <c r="L13" s="23"/>
      <c r="N13" s="35">
        <f t="shared" si="0"/>
        <v>2</v>
      </c>
      <c r="O13" s="36">
        <f>VS!S14</f>
        <v>2</v>
      </c>
      <c r="P13" s="37">
        <f t="shared" si="1"/>
        <v>0</v>
      </c>
    </row>
    <row r="14" spans="1:16" ht="13.5" customHeight="1">
      <c r="A14" s="20">
        <v>8</v>
      </c>
      <c r="B14" s="20" t="s">
        <v>72</v>
      </c>
      <c r="C14" s="30">
        <f>VS!R15</f>
        <v>0</v>
      </c>
      <c r="D14" s="31"/>
      <c r="E14" s="31"/>
      <c r="F14" s="31"/>
      <c r="G14" s="31"/>
      <c r="H14" s="31"/>
      <c r="I14" s="31"/>
      <c r="J14" s="16"/>
      <c r="K14" s="23"/>
      <c r="L14" s="23"/>
      <c r="N14" s="35">
        <f>G14+H14+I14</f>
        <v>0</v>
      </c>
      <c r="O14" s="36">
        <f>VS!S15</f>
        <v>0</v>
      </c>
      <c r="P14" s="37">
        <f>N14-O14</f>
        <v>0</v>
      </c>
    </row>
    <row r="15" spans="1:16" ht="13.5" customHeight="1">
      <c r="A15" s="20">
        <v>9</v>
      </c>
      <c r="B15" s="20" t="s">
        <v>73</v>
      </c>
      <c r="C15" s="30">
        <f>VS!R16</f>
        <v>0</v>
      </c>
      <c r="D15" s="31"/>
      <c r="E15" s="31"/>
      <c r="F15" s="31"/>
      <c r="G15" s="31"/>
      <c r="H15" s="31"/>
      <c r="I15" s="31"/>
      <c r="J15" s="16"/>
      <c r="K15" s="23"/>
      <c r="L15" s="23"/>
      <c r="N15" s="35">
        <f>G15+H15+I15</f>
        <v>0</v>
      </c>
      <c r="O15" s="36">
        <f>VS!S16</f>
        <v>0</v>
      </c>
      <c r="P15" s="37">
        <f>N15-O15</f>
        <v>0</v>
      </c>
    </row>
    <row r="16" spans="1:16" ht="13.5" customHeight="1">
      <c r="A16" s="20">
        <v>10</v>
      </c>
      <c r="B16" s="20" t="s">
        <v>237</v>
      </c>
      <c r="C16" s="30">
        <f>VS!R17</f>
        <v>0</v>
      </c>
      <c r="D16" s="31"/>
      <c r="E16" s="31"/>
      <c r="F16" s="31"/>
      <c r="G16" s="31"/>
      <c r="H16" s="31"/>
      <c r="I16" s="31"/>
      <c r="J16" s="16"/>
      <c r="K16" s="23"/>
      <c r="L16" s="23"/>
      <c r="N16" s="35">
        <f>G16+H16+I16</f>
        <v>0</v>
      </c>
      <c r="O16" s="36">
        <f>VS!S17</f>
        <v>0</v>
      </c>
      <c r="P16" s="37">
        <f>N16-O16</f>
        <v>0</v>
      </c>
    </row>
    <row r="17" spans="1:16" ht="13.5" customHeight="1">
      <c r="A17" s="20">
        <v>11</v>
      </c>
      <c r="B17" s="20" t="s">
        <v>238</v>
      </c>
      <c r="C17" s="30">
        <f>VS!R18</f>
        <v>0</v>
      </c>
      <c r="D17" s="31"/>
      <c r="E17" s="31"/>
      <c r="F17" s="31"/>
      <c r="G17" s="31"/>
      <c r="H17" s="31"/>
      <c r="I17" s="31"/>
      <c r="J17" s="16"/>
      <c r="K17" s="23"/>
      <c r="L17" s="23"/>
      <c r="N17" s="35">
        <f>G17+H17+I17</f>
        <v>0</v>
      </c>
      <c r="O17" s="36">
        <f>VS!S18</f>
        <v>0</v>
      </c>
      <c r="P17" s="37">
        <f>N17-O17</f>
        <v>0</v>
      </c>
    </row>
    <row r="18" spans="1:16" ht="13.5" customHeight="1">
      <c r="A18" s="20">
        <v>12</v>
      </c>
      <c r="B18" s="20" t="s">
        <v>41</v>
      </c>
      <c r="C18" s="30">
        <f>VS!R19</f>
        <v>12</v>
      </c>
      <c r="D18" s="31">
        <v>12</v>
      </c>
      <c r="E18" s="31"/>
      <c r="F18" s="31"/>
      <c r="G18" s="31"/>
      <c r="H18" s="31"/>
      <c r="I18" s="31"/>
      <c r="J18" s="16"/>
      <c r="K18" s="23"/>
      <c r="L18" s="23"/>
      <c r="N18" s="35">
        <f t="shared" si="0"/>
        <v>0</v>
      </c>
      <c r="O18" s="36">
        <f>VS!S19</f>
        <v>0</v>
      </c>
      <c r="P18" s="37">
        <f t="shared" si="1"/>
        <v>0</v>
      </c>
    </row>
    <row r="19" spans="1:16" ht="13.5" customHeight="1">
      <c r="A19" s="20">
        <v>13</v>
      </c>
      <c r="B19" s="20" t="s">
        <v>40</v>
      </c>
      <c r="C19" s="30">
        <f>VS!R20</f>
        <v>29</v>
      </c>
      <c r="D19" s="31">
        <v>29</v>
      </c>
      <c r="E19" s="31"/>
      <c r="F19" s="31"/>
      <c r="G19" s="31"/>
      <c r="H19" s="31"/>
      <c r="I19" s="31"/>
      <c r="J19" s="16"/>
      <c r="K19" s="23"/>
      <c r="L19" s="23"/>
      <c r="N19" s="35">
        <f t="shared" si="0"/>
        <v>0</v>
      </c>
      <c r="O19" s="36">
        <f>VS!S20</f>
        <v>0</v>
      </c>
      <c r="P19" s="37">
        <f t="shared" si="1"/>
        <v>0</v>
      </c>
    </row>
    <row r="20" spans="1:16" ht="13.5" customHeight="1">
      <c r="A20" s="20">
        <v>14</v>
      </c>
      <c r="B20" s="20" t="s">
        <v>39</v>
      </c>
      <c r="C20" s="30">
        <f>VS!R21</f>
        <v>7</v>
      </c>
      <c r="D20" s="31">
        <v>7</v>
      </c>
      <c r="E20" s="31"/>
      <c r="F20" s="31"/>
      <c r="G20" s="31"/>
      <c r="H20" s="31"/>
      <c r="I20" s="31"/>
      <c r="J20" s="16"/>
      <c r="K20" s="23"/>
      <c r="L20" s="23"/>
      <c r="N20" s="35">
        <f t="shared" si="0"/>
        <v>0</v>
      </c>
      <c r="O20" s="36">
        <f>VS!S21</f>
        <v>0</v>
      </c>
      <c r="P20" s="37">
        <f t="shared" si="1"/>
        <v>0</v>
      </c>
    </row>
    <row r="21" spans="1:16" ht="13.5" customHeight="1">
      <c r="A21" s="167" t="s">
        <v>228</v>
      </c>
      <c r="B21" s="167"/>
      <c r="C21" s="32">
        <f aca="true" t="shared" si="2" ref="C21:I21">SUM(C7:C20)</f>
        <v>1064</v>
      </c>
      <c r="D21" s="32">
        <f t="shared" si="2"/>
        <v>938</v>
      </c>
      <c r="E21" s="32">
        <f t="shared" si="2"/>
        <v>107</v>
      </c>
      <c r="F21" s="32">
        <f t="shared" si="2"/>
        <v>11</v>
      </c>
      <c r="G21" s="32">
        <f t="shared" si="2"/>
        <v>6</v>
      </c>
      <c r="H21" s="32">
        <f t="shared" si="2"/>
        <v>1</v>
      </c>
      <c r="I21" s="32">
        <f t="shared" si="2"/>
        <v>1</v>
      </c>
      <c r="J21" s="16"/>
      <c r="K21" s="24"/>
      <c r="L21" s="24"/>
      <c r="N21" s="38">
        <f t="shared" si="0"/>
        <v>8</v>
      </c>
      <c r="O21" s="39">
        <f>VS!S22</f>
        <v>8</v>
      </c>
      <c r="P21" s="40">
        <f t="shared" si="1"/>
        <v>0</v>
      </c>
    </row>
    <row r="22" spans="1:12" ht="13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6" ht="27.75" customHeight="1">
      <c r="A23" s="171" t="s">
        <v>260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N23" s="177" t="s">
        <v>225</v>
      </c>
      <c r="O23" s="177"/>
      <c r="P23" s="177"/>
    </row>
    <row r="24" spans="1:16" ht="15.75" customHeight="1">
      <c r="A24" s="172" t="s">
        <v>0</v>
      </c>
      <c r="B24" s="173" t="s">
        <v>198</v>
      </c>
      <c r="C24" s="173" t="s">
        <v>205</v>
      </c>
      <c r="D24" s="174" t="s">
        <v>200</v>
      </c>
      <c r="E24" s="174"/>
      <c r="F24" s="174"/>
      <c r="G24" s="174"/>
      <c r="H24" s="174"/>
      <c r="I24" s="174"/>
      <c r="J24" s="174" t="s">
        <v>261</v>
      </c>
      <c r="K24" s="174"/>
      <c r="L24" s="174"/>
      <c r="N24" s="177"/>
      <c r="O24" s="177"/>
      <c r="P24" s="177"/>
    </row>
    <row r="25" spans="1:16" s="14" customFormat="1" ht="49.5" customHeight="1">
      <c r="A25" s="172"/>
      <c r="B25" s="173"/>
      <c r="C25" s="173"/>
      <c r="D25" s="18" t="s">
        <v>201</v>
      </c>
      <c r="E25" s="18" t="s">
        <v>202</v>
      </c>
      <c r="F25" s="18" t="s">
        <v>245</v>
      </c>
      <c r="G25" s="18" t="s">
        <v>246</v>
      </c>
      <c r="H25" s="18" t="s">
        <v>203</v>
      </c>
      <c r="I25" s="18" t="s">
        <v>204</v>
      </c>
      <c r="J25" s="18" t="s">
        <v>206</v>
      </c>
      <c r="K25" s="18" t="s">
        <v>207</v>
      </c>
      <c r="L25" s="18" t="s">
        <v>12</v>
      </c>
      <c r="N25" s="33" t="s">
        <v>122</v>
      </c>
      <c r="O25" s="33" t="s">
        <v>123</v>
      </c>
      <c r="P25" s="34" t="s">
        <v>124</v>
      </c>
    </row>
    <row r="26" spans="1:16" s="14" customFormat="1" ht="13.5" customHeight="1">
      <c r="A26" s="20">
        <v>1</v>
      </c>
      <c r="B26" s="21" t="s">
        <v>45</v>
      </c>
      <c r="C26" s="28">
        <f>VS!M8</f>
        <v>78</v>
      </c>
      <c r="D26" s="29">
        <v>50</v>
      </c>
      <c r="E26" s="29">
        <v>15</v>
      </c>
      <c r="F26" s="29">
        <v>5</v>
      </c>
      <c r="G26" s="29">
        <v>8</v>
      </c>
      <c r="H26" s="29"/>
      <c r="I26" s="29"/>
      <c r="J26" s="29"/>
      <c r="K26" s="29"/>
      <c r="L26" s="28">
        <f>SUM(J26:K26)</f>
        <v>0</v>
      </c>
      <c r="N26" s="35">
        <f>G26+H26+I26</f>
        <v>8</v>
      </c>
      <c r="O26" s="36">
        <f>VS!O8</f>
        <v>8</v>
      </c>
      <c r="P26" s="37">
        <f>N26-O26</f>
        <v>0</v>
      </c>
    </row>
    <row r="27" spans="1:16" s="14" customFormat="1" ht="13.5" customHeight="1">
      <c r="A27" s="20">
        <v>2</v>
      </c>
      <c r="B27" s="21" t="s">
        <v>53</v>
      </c>
      <c r="C27" s="28">
        <f>VS!M9</f>
        <v>7</v>
      </c>
      <c r="D27" s="29">
        <v>2</v>
      </c>
      <c r="E27" s="29">
        <v>4</v>
      </c>
      <c r="F27" s="29"/>
      <c r="G27" s="29">
        <v>1</v>
      </c>
      <c r="H27" s="29"/>
      <c r="I27" s="29"/>
      <c r="J27" s="29"/>
      <c r="K27" s="29"/>
      <c r="L27" s="28">
        <f aca="true" t="shared" si="3" ref="L27:L39">SUM(J27:K27)</f>
        <v>0</v>
      </c>
      <c r="N27" s="35">
        <f aca="true" t="shared" si="4" ref="N27:N40">G27+H27+I27</f>
        <v>1</v>
      </c>
      <c r="O27" s="36">
        <f>VS!O9</f>
        <v>1</v>
      </c>
      <c r="P27" s="37">
        <f aca="true" t="shared" si="5" ref="P27:P40">N27-O27</f>
        <v>0</v>
      </c>
    </row>
    <row r="28" spans="1:16" s="14" customFormat="1" ht="13.5" customHeight="1">
      <c r="A28" s="20">
        <v>3</v>
      </c>
      <c r="B28" s="21" t="s">
        <v>47</v>
      </c>
      <c r="C28" s="28">
        <f>VS!M10</f>
        <v>36</v>
      </c>
      <c r="D28" s="29">
        <v>34</v>
      </c>
      <c r="E28" s="29">
        <v>2</v>
      </c>
      <c r="F28" s="29"/>
      <c r="G28" s="29"/>
      <c r="H28" s="29"/>
      <c r="I28" s="29"/>
      <c r="J28" s="29"/>
      <c r="K28" s="29"/>
      <c r="L28" s="28">
        <f t="shared" si="3"/>
        <v>0</v>
      </c>
      <c r="N28" s="35">
        <f t="shared" si="4"/>
        <v>0</v>
      </c>
      <c r="O28" s="36">
        <f>VS!O10</f>
        <v>0</v>
      </c>
      <c r="P28" s="37">
        <f t="shared" si="5"/>
        <v>0</v>
      </c>
    </row>
    <row r="29" spans="1:16" ht="13.5" customHeight="1">
      <c r="A29" s="20">
        <v>4</v>
      </c>
      <c r="B29" s="20" t="s">
        <v>42</v>
      </c>
      <c r="C29" s="30">
        <f>VS!M11</f>
        <v>467</v>
      </c>
      <c r="D29" s="31">
        <v>235</v>
      </c>
      <c r="E29" s="31">
        <v>204</v>
      </c>
      <c r="F29" s="31">
        <v>27</v>
      </c>
      <c r="G29" s="31">
        <v>1</v>
      </c>
      <c r="H29" s="31"/>
      <c r="I29" s="31"/>
      <c r="J29" s="31"/>
      <c r="K29" s="31"/>
      <c r="L29" s="30">
        <f t="shared" si="3"/>
        <v>0</v>
      </c>
      <c r="N29" s="35">
        <f t="shared" si="4"/>
        <v>1</v>
      </c>
      <c r="O29" s="36">
        <f>VS!O11</f>
        <v>1</v>
      </c>
      <c r="P29" s="37">
        <f t="shared" si="5"/>
        <v>0</v>
      </c>
    </row>
    <row r="30" spans="1:16" ht="13.5" customHeight="1">
      <c r="A30" s="20">
        <v>5</v>
      </c>
      <c r="B30" s="20" t="s">
        <v>43</v>
      </c>
      <c r="C30" s="30">
        <f>VS!M12</f>
        <v>184</v>
      </c>
      <c r="D30" s="31">
        <v>184</v>
      </c>
      <c r="E30" s="31"/>
      <c r="F30" s="31"/>
      <c r="G30" s="31"/>
      <c r="H30" s="31"/>
      <c r="I30" s="31"/>
      <c r="J30" s="31"/>
      <c r="K30" s="31"/>
      <c r="L30" s="30">
        <f t="shared" si="3"/>
        <v>0</v>
      </c>
      <c r="N30" s="35">
        <f t="shared" si="4"/>
        <v>0</v>
      </c>
      <c r="O30" s="36">
        <f>VS!O12</f>
        <v>0</v>
      </c>
      <c r="P30" s="37">
        <f t="shared" si="5"/>
        <v>0</v>
      </c>
    </row>
    <row r="31" spans="1:16" ht="13.5" customHeight="1">
      <c r="A31" s="20">
        <v>6</v>
      </c>
      <c r="B31" s="20" t="s">
        <v>44</v>
      </c>
      <c r="C31" s="30">
        <f>VS!M13</f>
        <v>33</v>
      </c>
      <c r="D31" s="31">
        <v>33</v>
      </c>
      <c r="E31" s="31"/>
      <c r="F31" s="31"/>
      <c r="G31" s="31"/>
      <c r="H31" s="31"/>
      <c r="I31" s="31"/>
      <c r="J31" s="31"/>
      <c r="K31" s="31"/>
      <c r="L31" s="30">
        <f t="shared" si="3"/>
        <v>0</v>
      </c>
      <c r="N31" s="35">
        <f t="shared" si="4"/>
        <v>0</v>
      </c>
      <c r="O31" s="36">
        <f>VS!O13</f>
        <v>0</v>
      </c>
      <c r="P31" s="37">
        <f t="shared" si="5"/>
        <v>0</v>
      </c>
    </row>
    <row r="32" spans="1:16" ht="13.5" customHeight="1">
      <c r="A32" s="20">
        <v>7</v>
      </c>
      <c r="B32" s="20" t="s">
        <v>38</v>
      </c>
      <c r="C32" s="30">
        <f>VS!M14</f>
        <v>83</v>
      </c>
      <c r="D32" s="31">
        <v>79</v>
      </c>
      <c r="E32" s="31">
        <v>2</v>
      </c>
      <c r="F32" s="31">
        <v>1</v>
      </c>
      <c r="G32" s="31">
        <v>1</v>
      </c>
      <c r="H32" s="31"/>
      <c r="I32" s="31"/>
      <c r="J32" s="31"/>
      <c r="K32" s="31"/>
      <c r="L32" s="30">
        <f t="shared" si="3"/>
        <v>0</v>
      </c>
      <c r="N32" s="35">
        <f t="shared" si="4"/>
        <v>1</v>
      </c>
      <c r="O32" s="36">
        <f>VS!O14</f>
        <v>1</v>
      </c>
      <c r="P32" s="37">
        <f t="shared" si="5"/>
        <v>0</v>
      </c>
    </row>
    <row r="33" spans="1:16" ht="13.5" customHeight="1">
      <c r="A33" s="20">
        <v>8</v>
      </c>
      <c r="B33" s="20" t="s">
        <v>72</v>
      </c>
      <c r="C33" s="30">
        <f>VS!M15</f>
        <v>0</v>
      </c>
      <c r="D33" s="31"/>
      <c r="E33" s="31"/>
      <c r="F33" s="31"/>
      <c r="G33" s="31"/>
      <c r="H33" s="31"/>
      <c r="I33" s="31"/>
      <c r="J33" s="31"/>
      <c r="K33" s="31"/>
      <c r="L33" s="30">
        <f t="shared" si="3"/>
        <v>0</v>
      </c>
      <c r="N33" s="35">
        <f>G33+H33+I33</f>
        <v>0</v>
      </c>
      <c r="O33" s="36">
        <f>VS!O15</f>
        <v>0</v>
      </c>
      <c r="P33" s="37">
        <f>N33-O33</f>
        <v>0</v>
      </c>
    </row>
    <row r="34" spans="1:16" ht="13.5" customHeight="1">
      <c r="A34" s="20">
        <v>9</v>
      </c>
      <c r="B34" s="20" t="s">
        <v>73</v>
      </c>
      <c r="C34" s="30">
        <f>VS!M16</f>
        <v>0</v>
      </c>
      <c r="D34" s="31"/>
      <c r="E34" s="31"/>
      <c r="F34" s="31"/>
      <c r="G34" s="31"/>
      <c r="H34" s="31"/>
      <c r="I34" s="31"/>
      <c r="J34" s="31"/>
      <c r="K34" s="31"/>
      <c r="L34" s="30">
        <f t="shared" si="3"/>
        <v>0</v>
      </c>
      <c r="N34" s="35">
        <f>G34+H34+I34</f>
        <v>0</v>
      </c>
      <c r="O34" s="36">
        <f>VS!O16</f>
        <v>0</v>
      </c>
      <c r="P34" s="37">
        <f>N34-O34</f>
        <v>0</v>
      </c>
    </row>
    <row r="35" spans="1:16" ht="13.5" customHeight="1">
      <c r="A35" s="20">
        <v>10</v>
      </c>
      <c r="B35" s="20" t="s">
        <v>237</v>
      </c>
      <c r="C35" s="30">
        <f>VS!M17</f>
        <v>0</v>
      </c>
      <c r="D35" s="31"/>
      <c r="E35" s="31"/>
      <c r="F35" s="31"/>
      <c r="G35" s="31"/>
      <c r="H35" s="31"/>
      <c r="I35" s="31"/>
      <c r="J35" s="31"/>
      <c r="K35" s="31"/>
      <c r="L35" s="30">
        <f t="shared" si="3"/>
        <v>0</v>
      </c>
      <c r="N35" s="35">
        <f>G35+H35+I35</f>
        <v>0</v>
      </c>
      <c r="O35" s="36">
        <f>VS!O17</f>
        <v>0</v>
      </c>
      <c r="P35" s="37">
        <f>N35-O35</f>
        <v>0</v>
      </c>
    </row>
    <row r="36" spans="1:16" ht="13.5" customHeight="1">
      <c r="A36" s="20">
        <v>11</v>
      </c>
      <c r="B36" s="20" t="s">
        <v>238</v>
      </c>
      <c r="C36" s="30">
        <f>VS!M18</f>
        <v>0</v>
      </c>
      <c r="D36" s="31"/>
      <c r="E36" s="31"/>
      <c r="F36" s="31"/>
      <c r="G36" s="31"/>
      <c r="H36" s="31"/>
      <c r="I36" s="31"/>
      <c r="J36" s="31"/>
      <c r="K36" s="31"/>
      <c r="L36" s="30">
        <f t="shared" si="3"/>
        <v>0</v>
      </c>
      <c r="N36" s="35">
        <f>G36+H36+I36</f>
        <v>0</v>
      </c>
      <c r="O36" s="36">
        <f>VS!O18</f>
        <v>0</v>
      </c>
      <c r="P36" s="37">
        <f>N36-O36</f>
        <v>0</v>
      </c>
    </row>
    <row r="37" spans="1:16" ht="13.5" customHeight="1">
      <c r="A37" s="20">
        <v>12</v>
      </c>
      <c r="B37" s="20" t="s">
        <v>41</v>
      </c>
      <c r="C37" s="30">
        <f>VS!M19</f>
        <v>144</v>
      </c>
      <c r="D37" s="31">
        <v>144</v>
      </c>
      <c r="E37" s="31"/>
      <c r="F37" s="31"/>
      <c r="G37" s="31"/>
      <c r="H37" s="31"/>
      <c r="I37" s="31"/>
      <c r="J37" s="31"/>
      <c r="K37" s="31"/>
      <c r="L37" s="30">
        <f t="shared" si="3"/>
        <v>0</v>
      </c>
      <c r="N37" s="35">
        <f t="shared" si="4"/>
        <v>0</v>
      </c>
      <c r="O37" s="36">
        <f>VS!O19</f>
        <v>0</v>
      </c>
      <c r="P37" s="37">
        <f t="shared" si="5"/>
        <v>0</v>
      </c>
    </row>
    <row r="38" spans="1:16" ht="13.5" customHeight="1">
      <c r="A38" s="20">
        <v>13</v>
      </c>
      <c r="B38" s="20" t="s">
        <v>40</v>
      </c>
      <c r="C38" s="30">
        <f>VS!M20</f>
        <v>81</v>
      </c>
      <c r="D38" s="31">
        <v>73</v>
      </c>
      <c r="E38" s="31">
        <v>8</v>
      </c>
      <c r="F38" s="31"/>
      <c r="G38" s="31"/>
      <c r="H38" s="31"/>
      <c r="I38" s="31"/>
      <c r="J38" s="31"/>
      <c r="K38" s="31"/>
      <c r="L38" s="30">
        <f t="shared" si="3"/>
        <v>0</v>
      </c>
      <c r="N38" s="35">
        <f t="shared" si="4"/>
        <v>0</v>
      </c>
      <c r="O38" s="36">
        <f>VS!O20</f>
        <v>0</v>
      </c>
      <c r="P38" s="37">
        <f t="shared" si="5"/>
        <v>0</v>
      </c>
    </row>
    <row r="39" spans="1:16" ht="13.5" customHeight="1">
      <c r="A39" s="20">
        <v>14</v>
      </c>
      <c r="B39" s="20" t="s">
        <v>39</v>
      </c>
      <c r="C39" s="30">
        <f>VS!M21</f>
        <v>58</v>
      </c>
      <c r="D39" s="31">
        <v>56</v>
      </c>
      <c r="E39" s="31">
        <v>2</v>
      </c>
      <c r="F39" s="31"/>
      <c r="G39" s="31"/>
      <c r="H39" s="31"/>
      <c r="I39" s="31"/>
      <c r="J39" s="31"/>
      <c r="K39" s="31"/>
      <c r="L39" s="30">
        <f t="shared" si="3"/>
        <v>0</v>
      </c>
      <c r="N39" s="35">
        <f t="shared" si="4"/>
        <v>0</v>
      </c>
      <c r="O39" s="36">
        <f>VS!O21</f>
        <v>0</v>
      </c>
      <c r="P39" s="37">
        <f t="shared" si="5"/>
        <v>0</v>
      </c>
    </row>
    <row r="40" spans="1:16" ht="13.5" customHeight="1">
      <c r="A40" s="167" t="s">
        <v>228</v>
      </c>
      <c r="B40" s="167"/>
      <c r="C40" s="32">
        <f aca="true" t="shared" si="6" ref="C40:L40">SUM(C26:C39)</f>
        <v>1171</v>
      </c>
      <c r="D40" s="32">
        <f t="shared" si="6"/>
        <v>890</v>
      </c>
      <c r="E40" s="32">
        <f t="shared" si="6"/>
        <v>237</v>
      </c>
      <c r="F40" s="32">
        <f t="shared" si="6"/>
        <v>33</v>
      </c>
      <c r="G40" s="32">
        <f t="shared" si="6"/>
        <v>11</v>
      </c>
      <c r="H40" s="32">
        <f t="shared" si="6"/>
        <v>0</v>
      </c>
      <c r="I40" s="32">
        <f t="shared" si="6"/>
        <v>0</v>
      </c>
      <c r="J40" s="32">
        <f t="shared" si="6"/>
        <v>0</v>
      </c>
      <c r="K40" s="32">
        <f t="shared" si="6"/>
        <v>0</v>
      </c>
      <c r="L40" s="32">
        <f t="shared" si="6"/>
        <v>0</v>
      </c>
      <c r="N40" s="38">
        <f t="shared" si="4"/>
        <v>11</v>
      </c>
      <c r="O40" s="39">
        <f>VS!O22</f>
        <v>11</v>
      </c>
      <c r="P40" s="40">
        <f t="shared" si="5"/>
        <v>0</v>
      </c>
    </row>
    <row r="41" spans="2:12" ht="13.5" customHeight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3" spans="2:12" ht="16.5" thickBot="1">
      <c r="B43" s="13"/>
      <c r="C43" s="13"/>
      <c r="D43" s="13"/>
      <c r="E43" s="13"/>
      <c r="F43" s="13"/>
      <c r="G43" s="25"/>
      <c r="H43" s="26" t="s">
        <v>188</v>
      </c>
      <c r="I43" s="13"/>
      <c r="J43" s="13"/>
      <c r="K43" s="13"/>
      <c r="L43" s="13"/>
    </row>
    <row r="44" spans="2:12" ht="15.75" thickBot="1">
      <c r="B44" s="13"/>
      <c r="C44" s="13"/>
      <c r="D44" s="13"/>
      <c r="E44" s="26"/>
      <c r="F44" s="175" t="s">
        <v>208</v>
      </c>
      <c r="G44" s="176"/>
      <c r="H44" s="168" t="str">
        <f>VS!AJ162</f>
        <v>Молнар Ференц</v>
      </c>
      <c r="I44" s="169"/>
      <c r="J44" s="169"/>
      <c r="K44" s="169"/>
      <c r="L44" s="170"/>
    </row>
    <row r="47" spans="2:12" ht="14.25">
      <c r="B47" s="13"/>
      <c r="C47" s="13"/>
      <c r="D47" s="13"/>
      <c r="E47" s="13"/>
      <c r="F47" s="13"/>
      <c r="G47" s="27"/>
      <c r="H47" s="27" t="s">
        <v>209</v>
      </c>
      <c r="I47" s="13"/>
      <c r="J47" s="13"/>
      <c r="K47" s="13"/>
      <c r="L47" s="13"/>
    </row>
  </sheetData>
  <sheetProtection password="D0EF" sheet="1"/>
  <mergeCells count="19">
    <mergeCell ref="N4:P5"/>
    <mergeCell ref="N23:P24"/>
    <mergeCell ref="A1:C1"/>
    <mergeCell ref="D1:L1"/>
    <mergeCell ref="A4:L4"/>
    <mergeCell ref="A5:A6"/>
    <mergeCell ref="B5:B6"/>
    <mergeCell ref="C5:C6"/>
    <mergeCell ref="D5:I5"/>
    <mergeCell ref="A40:B40"/>
    <mergeCell ref="H44:L44"/>
    <mergeCell ref="A21:B21"/>
    <mergeCell ref="A23:L23"/>
    <mergeCell ref="A24:A25"/>
    <mergeCell ref="B24:B25"/>
    <mergeCell ref="C24:C25"/>
    <mergeCell ref="D24:I24"/>
    <mergeCell ref="J24:L24"/>
    <mergeCell ref="F44:G44"/>
  </mergeCells>
  <conditionalFormatting sqref="D1:L1">
    <cfRule type="cellIs" priority="3" dxfId="0" operator="equal" stopIfTrue="1">
      <formula>$AB$1</formula>
    </cfRule>
  </conditionalFormatting>
  <conditionalFormatting sqref="C7:C21 C26:C40">
    <cfRule type="expression" priority="4" dxfId="0" stopIfTrue="1">
      <formula>(SUM($D7:$I7))&lt;&gt;$C7</formula>
    </cfRule>
  </conditionalFormatting>
  <conditionalFormatting sqref="P7:P21 P26:P40">
    <cfRule type="expression" priority="5" dxfId="8" stopIfTrue="1">
      <formula>(0&gt;$P7)</formula>
    </cfRule>
    <cfRule type="expression" priority="6" dxfId="2" stopIfTrue="1">
      <formula>(0&lt;$P7)</formula>
    </cfRule>
  </conditionalFormatting>
  <dataValidations count="1">
    <dataValidation type="whole" allowBlank="1" showInputMessage="1" showErrorMessage="1" errorTitle="Погрешан унос." error="Можете унети само цео број, нулу или оставити празно." sqref="K7:L20 D7:I20 D26:K39">
      <formula1>0</formula1>
      <formula2>99999999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8"/>
  <sheetViews>
    <sheetView zoomScale="90" zoomScaleNormal="90" zoomScalePageLayoutView="0" workbookViewId="0" topLeftCell="A1">
      <selection activeCell="P31" sqref="P31"/>
    </sheetView>
  </sheetViews>
  <sheetFormatPr defaultColWidth="9.140625" defaultRowHeight="12.75"/>
  <cols>
    <col min="1" max="1" width="7.8515625" style="0" customWidth="1"/>
    <col min="2" max="2" width="15.7109375" style="0" customWidth="1"/>
    <col min="3" max="3" width="11.140625" style="0" customWidth="1"/>
    <col min="4" max="10" width="14.421875" style="0" customWidth="1"/>
    <col min="12" max="14" width="10.7109375" style="0" hidden="1" customWidth="1"/>
  </cols>
  <sheetData>
    <row r="1" spans="1:10" ht="22.5" customHeight="1">
      <c r="A1" s="178" t="s">
        <v>197</v>
      </c>
      <c r="B1" s="178"/>
      <c r="C1" s="179"/>
      <c r="D1" s="180" t="str">
        <f>VS!A2</f>
        <v>Виши суд у Суботици</v>
      </c>
      <c r="E1" s="180"/>
      <c r="F1" s="180"/>
      <c r="G1" s="180"/>
      <c r="H1" s="180"/>
      <c r="I1" s="180"/>
      <c r="J1" s="180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>
        <f>""</f>
      </c>
    </row>
    <row r="3" spans="1:14" ht="24.75" customHeight="1">
      <c r="A3" s="182" t="s">
        <v>262</v>
      </c>
      <c r="B3" s="182"/>
      <c r="C3" s="182"/>
      <c r="D3" s="182"/>
      <c r="E3" s="182"/>
      <c r="F3" s="182"/>
      <c r="G3" s="182"/>
      <c r="H3" s="182"/>
      <c r="I3" s="182"/>
      <c r="J3" s="182"/>
      <c r="L3" s="177" t="s">
        <v>239</v>
      </c>
      <c r="M3" s="177"/>
      <c r="N3" s="177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L4" s="177"/>
      <c r="M4" s="177"/>
      <c r="N4" s="177"/>
    </row>
    <row r="5" spans="1:14" ht="57" customHeight="1">
      <c r="A5" s="109" t="s">
        <v>0</v>
      </c>
      <c r="B5" s="109" t="s">
        <v>1</v>
      </c>
      <c r="C5" s="109" t="s">
        <v>116</v>
      </c>
      <c r="D5" s="109" t="s">
        <v>230</v>
      </c>
      <c r="E5" s="109" t="s">
        <v>4</v>
      </c>
      <c r="F5" s="109" t="s">
        <v>6</v>
      </c>
      <c r="G5" s="109" t="s">
        <v>231</v>
      </c>
      <c r="H5" s="109" t="s">
        <v>232</v>
      </c>
      <c r="I5" s="109" t="s">
        <v>7</v>
      </c>
      <c r="J5" s="109" t="s">
        <v>9</v>
      </c>
      <c r="L5" s="33" t="s">
        <v>240</v>
      </c>
      <c r="M5" s="33" t="s">
        <v>241</v>
      </c>
      <c r="N5" s="34" t="s">
        <v>242</v>
      </c>
    </row>
    <row r="6" spans="1:14" ht="15" customHeight="1">
      <c r="A6" s="41">
        <v>1</v>
      </c>
      <c r="B6" s="41" t="s">
        <v>47</v>
      </c>
      <c r="C6" s="31"/>
      <c r="D6" s="42"/>
      <c r="E6" s="42"/>
      <c r="F6" s="43">
        <f>SUM(D6:E6)</f>
        <v>0</v>
      </c>
      <c r="G6" s="42"/>
      <c r="H6" s="42"/>
      <c r="I6" s="43">
        <f>SUM(G6:H6)</f>
        <v>0</v>
      </c>
      <c r="J6" s="42"/>
      <c r="L6" s="46">
        <f>IF(C6="","",C6)</f>
      </c>
      <c r="M6" s="47">
        <f>IF(VS!C10="","",VS!C10)</f>
        <v>2</v>
      </c>
      <c r="N6" s="48">
        <f>SUM(L6)-SUM(M6)</f>
        <v>-2</v>
      </c>
    </row>
    <row r="7" spans="1:14" ht="15" customHeight="1">
      <c r="A7" s="41">
        <v>2</v>
      </c>
      <c r="B7" s="41" t="s">
        <v>38</v>
      </c>
      <c r="C7" s="31"/>
      <c r="D7" s="42"/>
      <c r="E7" s="42"/>
      <c r="F7" s="43">
        <f>SUM(D7:E7)</f>
        <v>0</v>
      </c>
      <c r="G7" s="42"/>
      <c r="H7" s="42"/>
      <c r="I7" s="43">
        <f>SUM(G7:H7)</f>
        <v>0</v>
      </c>
      <c r="J7" s="42"/>
      <c r="L7" s="46">
        <f>IF(C7="","",C7)</f>
      </c>
      <c r="M7" s="47">
        <f>IF(VS!C14="","",VS!C14)</f>
        <v>4</v>
      </c>
      <c r="N7" s="48">
        <f>SUM(L7)-SUM(M7)</f>
        <v>-4</v>
      </c>
    </row>
    <row r="8" spans="1:14" ht="15" customHeight="1">
      <c r="A8" s="41">
        <v>3</v>
      </c>
      <c r="B8" s="41" t="s">
        <v>235</v>
      </c>
      <c r="C8" s="31">
        <v>2</v>
      </c>
      <c r="D8" s="42"/>
      <c r="E8" s="42">
        <v>3</v>
      </c>
      <c r="F8" s="43">
        <f>SUM(D8:E8)</f>
        <v>3</v>
      </c>
      <c r="G8" s="42">
        <v>2</v>
      </c>
      <c r="H8" s="42">
        <v>1</v>
      </c>
      <c r="I8" s="43">
        <f>SUM(G8:H8)</f>
        <v>3</v>
      </c>
      <c r="J8" s="42"/>
      <c r="L8" s="46">
        <f>IF(C8="","",C8)</f>
        <v>2</v>
      </c>
      <c r="M8" s="47">
        <f>IF(VS!C13="","",VS!C13)</f>
        <v>2</v>
      </c>
      <c r="N8" s="48">
        <f>SUM(L8)-SUM(M8)</f>
        <v>0</v>
      </c>
    </row>
    <row r="9" spans="1:14" ht="15" customHeight="1">
      <c r="A9" s="41">
        <v>4</v>
      </c>
      <c r="B9" s="41" t="s">
        <v>233</v>
      </c>
      <c r="C9" s="31">
        <v>3</v>
      </c>
      <c r="D9" s="42">
        <v>1</v>
      </c>
      <c r="E9" s="42">
        <v>17</v>
      </c>
      <c r="F9" s="43">
        <f>SUM(D9:E9)</f>
        <v>18</v>
      </c>
      <c r="G9" s="42">
        <v>17</v>
      </c>
      <c r="H9" s="42"/>
      <c r="I9" s="43">
        <f>SUM(G9:H9)</f>
        <v>17</v>
      </c>
      <c r="J9" s="42">
        <v>1</v>
      </c>
      <c r="L9" s="46">
        <f>IF(C9="","",C9)</f>
        <v>3</v>
      </c>
      <c r="M9" s="47">
        <f>IF(VS!C19="","",VS!C19)</f>
        <v>3</v>
      </c>
      <c r="N9" s="48">
        <f>SUM(L9)-SUM(M9)</f>
        <v>0</v>
      </c>
    </row>
    <row r="10" spans="1:14" ht="15" customHeight="1">
      <c r="A10" s="41">
        <v>5</v>
      </c>
      <c r="B10" s="41" t="s">
        <v>234</v>
      </c>
      <c r="C10" s="42">
        <v>3</v>
      </c>
      <c r="D10" s="42"/>
      <c r="E10" s="42">
        <v>53</v>
      </c>
      <c r="F10" s="43">
        <f>SUM(D10:E10)</f>
        <v>53</v>
      </c>
      <c r="G10" s="42">
        <v>53</v>
      </c>
      <c r="H10" s="42"/>
      <c r="I10" s="43">
        <f>SUM(G10:H10)</f>
        <v>53</v>
      </c>
      <c r="J10" s="42"/>
      <c r="L10" s="46">
        <f>IF(C10="","",C10)</f>
        <v>3</v>
      </c>
      <c r="M10" s="47">
        <f>IF(VS!C34="","",VS!C34)</f>
        <v>3</v>
      </c>
      <c r="N10" s="48">
        <f>SUM(L10)-SUM(M10)</f>
        <v>0</v>
      </c>
    </row>
    <row r="11" spans="1:10" ht="15" customHeight="1">
      <c r="A11" s="41">
        <v>6</v>
      </c>
      <c r="B11" s="41" t="s">
        <v>229</v>
      </c>
      <c r="C11" s="43">
        <f>IF(VS!C116="","",VS!C116)</f>
        <v>3</v>
      </c>
      <c r="D11" s="43">
        <f>IF(VS!D116="","",VS!D116)</f>
      </c>
      <c r="E11" s="43">
        <f>IF(VS!G116="","",VS!G116)</f>
        <v>27</v>
      </c>
      <c r="F11" s="43">
        <f>IF(VS!J116="","",VS!J116)</f>
        <v>27</v>
      </c>
      <c r="G11" s="43">
        <f>IF(VS!K116="","",VS!K116)</f>
        <v>27</v>
      </c>
      <c r="H11" s="43">
        <f>IF(VS!L116="","",VS!L116)</f>
      </c>
      <c r="I11" s="43">
        <f>IF(VS!M116="","",VS!M116)</f>
        <v>27</v>
      </c>
      <c r="J11" s="43">
        <f>IF(VS!R116="","",VS!R116)</f>
      </c>
    </row>
    <row r="12" spans="1:10" ht="19.5" customHeight="1">
      <c r="A12" s="183" t="s">
        <v>236</v>
      </c>
      <c r="B12" s="184"/>
      <c r="C12" s="44">
        <v>5</v>
      </c>
      <c r="D12" s="45">
        <f>SUM(D6:D11)</f>
        <v>1</v>
      </c>
      <c r="E12" s="45">
        <f aca="true" t="shared" si="0" ref="E12:J12">SUM(E6:E11)</f>
        <v>100</v>
      </c>
      <c r="F12" s="45">
        <f t="shared" si="0"/>
        <v>101</v>
      </c>
      <c r="G12" s="45">
        <f t="shared" si="0"/>
        <v>99</v>
      </c>
      <c r="H12" s="45">
        <f t="shared" si="0"/>
        <v>1</v>
      </c>
      <c r="I12" s="45">
        <f t="shared" si="0"/>
        <v>100</v>
      </c>
      <c r="J12" s="45">
        <f t="shared" si="0"/>
        <v>1</v>
      </c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6.5" thickBot="1">
      <c r="A14" s="1"/>
      <c r="B14" s="1"/>
      <c r="C14" s="1"/>
      <c r="D14" s="13"/>
      <c r="E14" s="25"/>
      <c r="F14" s="26" t="s">
        <v>188</v>
      </c>
      <c r="G14" s="13"/>
      <c r="H14" s="13"/>
      <c r="I14" s="13"/>
      <c r="J14" s="13"/>
    </row>
    <row r="15" spans="1:10" ht="15.75" thickBot="1">
      <c r="A15" s="1"/>
      <c r="B15" s="1"/>
      <c r="C15" s="1"/>
      <c r="D15" s="175" t="s">
        <v>208</v>
      </c>
      <c r="E15" s="175"/>
      <c r="F15" s="168" t="str">
        <f>VS!AJ162</f>
        <v>Молнар Ференц</v>
      </c>
      <c r="G15" s="169"/>
      <c r="H15" s="169"/>
      <c r="I15" s="169"/>
      <c r="J15" s="170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3"/>
      <c r="E18" s="27"/>
      <c r="F18" s="27" t="s">
        <v>209</v>
      </c>
      <c r="G18" s="1"/>
      <c r="H18" s="1"/>
      <c r="I18" s="1"/>
      <c r="J18" s="1"/>
    </row>
  </sheetData>
  <sheetProtection password="D0EF" sheet="1"/>
  <mergeCells count="7">
    <mergeCell ref="D15:E15"/>
    <mergeCell ref="F15:J15"/>
    <mergeCell ref="L3:N4"/>
    <mergeCell ref="A1:C1"/>
    <mergeCell ref="D1:J1"/>
    <mergeCell ref="A3:J3"/>
    <mergeCell ref="A12:B12"/>
  </mergeCells>
  <conditionalFormatting sqref="D1 D1 C6:C10 C12">
    <cfRule type="cellIs" priority="2" dxfId="0" operator="equal" stopIfTrue="1">
      <formula>$J$2</formula>
    </cfRule>
  </conditionalFormatting>
  <conditionalFormatting sqref="F6:F10 F12 I6:I10 I12 J6:J10 J12">
    <cfRule type="expression" priority="3" dxfId="0" stopIfTrue="1">
      <formula>OR($F6&lt;($I6+$J6),$F6&gt;($I6+$J6))</formula>
    </cfRule>
  </conditionalFormatting>
  <conditionalFormatting sqref="C6:C10 C12 F6:F10 F12">
    <cfRule type="expression" priority="4" dxfId="0" stopIfTrue="1">
      <formula>$C6&gt;$F6</formula>
    </cfRule>
  </conditionalFormatting>
  <conditionalFormatting sqref="C12">
    <cfRule type="expression" priority="5" dxfId="3" stopIfTrue="1">
      <formula>OR(SUM(C12)&lt;MAX(C6:C11),SUM(C12)&gt;SUM(C6:C11))</formula>
    </cfRule>
  </conditionalFormatting>
  <conditionalFormatting sqref="N6:N10">
    <cfRule type="expression" priority="6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:J10 C12 C6:E10 G6:H10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63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I149" sqref="I149"/>
    </sheetView>
  </sheetViews>
  <sheetFormatPr defaultColWidth="9.140625" defaultRowHeight="12.75"/>
  <cols>
    <col min="1" max="1" width="9.140625" style="1" customWidth="1"/>
    <col min="2" max="2" width="21.57421875" style="1" customWidth="1"/>
    <col min="3" max="9" width="16.28125" style="1" customWidth="1"/>
    <col min="10" max="10" width="9.140625" style="1" customWidth="1"/>
    <col min="11" max="12" width="11.7109375" style="1" customWidth="1"/>
    <col min="13" max="16384" width="9.140625" style="1" customWidth="1"/>
  </cols>
  <sheetData>
    <row r="1" spans="1:10" ht="24.75" customHeight="1">
      <c r="A1" s="188" t="s">
        <v>155</v>
      </c>
      <c r="B1" s="188"/>
      <c r="C1" s="189"/>
      <c r="D1" s="190" t="str">
        <f>+VS!A2</f>
        <v>Виши суд у Суботици</v>
      </c>
      <c r="E1" s="190"/>
      <c r="F1" s="190"/>
      <c r="G1" s="190"/>
      <c r="H1" s="190"/>
      <c r="I1" s="190"/>
      <c r="J1" s="49"/>
    </row>
    <row r="2" ht="9.75" customHeight="1">
      <c r="J2" s="1">
        <f>""</f>
      </c>
    </row>
    <row r="3" spans="1:10" ht="22.5" customHeight="1">
      <c r="A3" s="191" t="s">
        <v>255</v>
      </c>
      <c r="B3" s="191"/>
      <c r="C3" s="191"/>
      <c r="D3" s="191"/>
      <c r="E3" s="191"/>
      <c r="F3" s="191"/>
      <c r="G3" s="191"/>
      <c r="H3" s="191"/>
      <c r="I3" s="191"/>
      <c r="J3" s="50"/>
    </row>
    <row r="4" spans="1:9" ht="27" customHeight="1">
      <c r="A4" s="192" t="s">
        <v>263</v>
      </c>
      <c r="B4" s="192"/>
      <c r="C4" s="192"/>
      <c r="D4" s="192"/>
      <c r="E4" s="192"/>
      <c r="F4" s="192"/>
      <c r="G4" s="192"/>
      <c r="H4" s="192"/>
      <c r="I4" s="192"/>
    </row>
    <row r="5" spans="1:12" ht="12.75" customHeight="1">
      <c r="A5" s="185" t="s">
        <v>0</v>
      </c>
      <c r="B5" s="185" t="s">
        <v>1</v>
      </c>
      <c r="C5" s="185" t="s">
        <v>3</v>
      </c>
      <c r="D5" s="185" t="s">
        <v>264</v>
      </c>
      <c r="E5" s="185" t="s">
        <v>265</v>
      </c>
      <c r="F5" s="185" t="s">
        <v>7</v>
      </c>
      <c r="G5" s="185" t="s">
        <v>266</v>
      </c>
      <c r="H5" s="185" t="s">
        <v>267</v>
      </c>
      <c r="I5" s="185" t="s">
        <v>268</v>
      </c>
      <c r="J5" s="93"/>
      <c r="K5" s="193" t="s">
        <v>269</v>
      </c>
      <c r="L5" s="193"/>
    </row>
    <row r="6" spans="1:12" ht="28.5" customHeight="1">
      <c r="A6" s="186"/>
      <c r="B6" s="186"/>
      <c r="C6" s="186"/>
      <c r="D6" s="186"/>
      <c r="E6" s="186"/>
      <c r="F6" s="186"/>
      <c r="G6" s="186"/>
      <c r="H6" s="186"/>
      <c r="I6" s="186"/>
      <c r="J6" s="93"/>
      <c r="K6" s="193"/>
      <c r="L6" s="193"/>
    </row>
    <row r="7" spans="1:12" ht="57" customHeight="1">
      <c r="A7" s="186"/>
      <c r="B7" s="186"/>
      <c r="C7" s="187"/>
      <c r="D7" s="187"/>
      <c r="E7" s="187"/>
      <c r="F7" s="187"/>
      <c r="G7" s="187"/>
      <c r="H7" s="187"/>
      <c r="I7" s="187"/>
      <c r="J7" s="93"/>
      <c r="K7" s="92" t="s">
        <v>270</v>
      </c>
      <c r="L7" s="92" t="s">
        <v>271</v>
      </c>
    </row>
    <row r="8" spans="1:12" ht="13.5" customHeight="1">
      <c r="A8" s="110">
        <v>1</v>
      </c>
      <c r="B8" s="111" t="s">
        <v>45</v>
      </c>
      <c r="C8" s="112">
        <f>+VS!D8</f>
        <v>68</v>
      </c>
      <c r="D8" s="112">
        <f>+VS!G8</f>
        <v>75</v>
      </c>
      <c r="E8" s="112">
        <f>+VS!H8</f>
        <v>66</v>
      </c>
      <c r="F8" s="112">
        <f>+VS!M8</f>
        <v>78</v>
      </c>
      <c r="G8" s="112">
        <f>+VS!R8</f>
        <v>65</v>
      </c>
      <c r="H8" s="113">
        <v>11</v>
      </c>
      <c r="I8" s="113">
        <v>17</v>
      </c>
      <c r="J8" s="114"/>
      <c r="K8" s="115">
        <f>+VS!S8</f>
        <v>6</v>
      </c>
      <c r="L8" s="115">
        <f>+VS!T8</f>
        <v>12</v>
      </c>
    </row>
    <row r="9" spans="1:12" ht="13.5" customHeight="1">
      <c r="A9" s="110">
        <v>2</v>
      </c>
      <c r="B9" s="111" t="s">
        <v>53</v>
      </c>
      <c r="C9" s="112">
        <f>+VS!D9</f>
        <v>6</v>
      </c>
      <c r="D9" s="112">
        <f>+VS!G9</f>
        <v>7</v>
      </c>
      <c r="E9" s="112">
        <f>+VS!H9</f>
        <v>5</v>
      </c>
      <c r="F9" s="112">
        <f>+VS!M9</f>
        <v>7</v>
      </c>
      <c r="G9" s="112">
        <f>+VS!R9</f>
        <v>6</v>
      </c>
      <c r="H9" s="113"/>
      <c r="I9" s="113">
        <v>1</v>
      </c>
      <c r="J9" s="114"/>
      <c r="K9" s="115">
        <f>+VS!S9</f>
        <v>0</v>
      </c>
      <c r="L9" s="115">
        <f>+VS!T9</f>
        <v>0</v>
      </c>
    </row>
    <row r="10" spans="1:12" ht="13.5" customHeight="1">
      <c r="A10" s="110">
        <v>3</v>
      </c>
      <c r="B10" s="111" t="s">
        <v>47</v>
      </c>
      <c r="C10" s="112">
        <f>+VS!D10</f>
        <v>10</v>
      </c>
      <c r="D10" s="112">
        <f>+VS!G10</f>
        <v>37</v>
      </c>
      <c r="E10" s="112">
        <f>+VS!H10</f>
        <v>37</v>
      </c>
      <c r="F10" s="112">
        <f>+VS!M10</f>
        <v>36</v>
      </c>
      <c r="G10" s="112">
        <f>+VS!R10</f>
        <v>11</v>
      </c>
      <c r="H10" s="113"/>
      <c r="I10" s="113"/>
      <c r="J10" s="114"/>
      <c r="K10" s="115">
        <f>+VS!S10</f>
        <v>0</v>
      </c>
      <c r="L10" s="115">
        <f>+VS!T10</f>
        <v>0</v>
      </c>
    </row>
    <row r="11" spans="1:12" ht="13.5" customHeight="1">
      <c r="A11" s="110">
        <v>4</v>
      </c>
      <c r="B11" s="116" t="s">
        <v>42</v>
      </c>
      <c r="C11" s="112">
        <f>+VS!D11</f>
        <v>416</v>
      </c>
      <c r="D11" s="112">
        <f>+VS!G11</f>
        <v>941</v>
      </c>
      <c r="E11" s="112">
        <f>+VS!H11</f>
        <v>940</v>
      </c>
      <c r="F11" s="112">
        <f>+VS!M11</f>
        <v>467</v>
      </c>
      <c r="G11" s="112">
        <f>+VS!R11</f>
        <v>890</v>
      </c>
      <c r="H11" s="113">
        <v>2</v>
      </c>
      <c r="I11" s="113">
        <v>203</v>
      </c>
      <c r="J11" s="114"/>
      <c r="K11" s="115">
        <f>+VS!S11</f>
        <v>0</v>
      </c>
      <c r="L11" s="115">
        <f>+VS!T11</f>
        <v>109</v>
      </c>
    </row>
    <row r="12" spans="1:12" ht="13.5" customHeight="1">
      <c r="A12" s="110">
        <v>5</v>
      </c>
      <c r="B12" s="116" t="s">
        <v>43</v>
      </c>
      <c r="C12" s="112">
        <f>+VS!D12</f>
        <v>11</v>
      </c>
      <c r="D12" s="112">
        <f>+VS!G12</f>
        <v>178</v>
      </c>
      <c r="E12" s="112">
        <f>+VS!H12</f>
        <v>178</v>
      </c>
      <c r="F12" s="112">
        <f>+VS!M12</f>
        <v>184</v>
      </c>
      <c r="G12" s="112">
        <f>+VS!R12</f>
        <v>5</v>
      </c>
      <c r="H12" s="113"/>
      <c r="I12" s="113">
        <v>2</v>
      </c>
      <c r="J12" s="114"/>
      <c r="K12" s="115">
        <f>+VS!S12</f>
        <v>0</v>
      </c>
      <c r="L12" s="115">
        <f>+VS!T12</f>
        <v>2</v>
      </c>
    </row>
    <row r="13" spans="1:12" ht="13.5" customHeight="1">
      <c r="A13" s="110">
        <v>6</v>
      </c>
      <c r="B13" s="116" t="s">
        <v>44</v>
      </c>
      <c r="C13" s="112">
        <f>+VS!D13</f>
        <v>2</v>
      </c>
      <c r="D13" s="112">
        <f>+VS!G13</f>
        <v>31</v>
      </c>
      <c r="E13" s="112">
        <f>+VS!H13</f>
        <v>31</v>
      </c>
      <c r="F13" s="112">
        <f>+VS!M13</f>
        <v>33</v>
      </c>
      <c r="G13" s="112">
        <f>+VS!R13</f>
        <v>0</v>
      </c>
      <c r="H13" s="113"/>
      <c r="I13" s="113"/>
      <c r="J13" s="114"/>
      <c r="K13" s="115">
        <f>+VS!S13</f>
        <v>0</v>
      </c>
      <c r="L13" s="115">
        <f>+VS!T13</f>
        <v>0</v>
      </c>
    </row>
    <row r="14" spans="1:12" ht="13.5" customHeight="1">
      <c r="A14" s="110">
        <v>7</v>
      </c>
      <c r="B14" s="116" t="s">
        <v>38</v>
      </c>
      <c r="C14" s="112">
        <f>+VS!D14</f>
        <v>28</v>
      </c>
      <c r="D14" s="112">
        <f>+VS!G14</f>
        <v>94</v>
      </c>
      <c r="E14" s="112">
        <f>+VS!H14</f>
        <v>93</v>
      </c>
      <c r="F14" s="112">
        <f>+VS!M14</f>
        <v>83</v>
      </c>
      <c r="G14" s="112">
        <f>+VS!R14</f>
        <v>39</v>
      </c>
      <c r="H14" s="113">
        <v>6</v>
      </c>
      <c r="I14" s="113">
        <v>10</v>
      </c>
      <c r="J14" s="114"/>
      <c r="K14" s="115">
        <f>+VS!S14</f>
        <v>2</v>
      </c>
      <c r="L14" s="115">
        <f>+VS!T14</f>
        <v>7</v>
      </c>
    </row>
    <row r="15" spans="1:12" ht="13.5" customHeight="1">
      <c r="A15" s="110">
        <v>8</v>
      </c>
      <c r="B15" s="111" t="s">
        <v>72</v>
      </c>
      <c r="C15" s="112">
        <f>+VS!D15</f>
        <v>0</v>
      </c>
      <c r="D15" s="112">
        <f>+VS!G15</f>
        <v>0</v>
      </c>
      <c r="E15" s="112">
        <f>+VS!H15</f>
        <v>0</v>
      </c>
      <c r="F15" s="112">
        <f>+VS!M15</f>
        <v>0</v>
      </c>
      <c r="G15" s="112">
        <f>+VS!R15</f>
        <v>0</v>
      </c>
      <c r="H15" s="113"/>
      <c r="I15" s="113"/>
      <c r="J15" s="114"/>
      <c r="K15" s="115">
        <f>+VS!S15</f>
        <v>0</v>
      </c>
      <c r="L15" s="115">
        <f>+VS!T15</f>
        <v>0</v>
      </c>
    </row>
    <row r="16" spans="1:12" ht="13.5" customHeight="1">
      <c r="A16" s="110">
        <v>9</v>
      </c>
      <c r="B16" s="111" t="s">
        <v>73</v>
      </c>
      <c r="C16" s="112">
        <f>+VS!D16</f>
        <v>0</v>
      </c>
      <c r="D16" s="112">
        <f>+VS!G16</f>
        <v>0</v>
      </c>
      <c r="E16" s="112">
        <f>+VS!H16</f>
        <v>0</v>
      </c>
      <c r="F16" s="112">
        <f>+VS!M16</f>
        <v>0</v>
      </c>
      <c r="G16" s="112">
        <f>+VS!R16</f>
        <v>0</v>
      </c>
      <c r="H16" s="113"/>
      <c r="I16" s="113"/>
      <c r="J16" s="114"/>
      <c r="K16" s="115">
        <f>+VS!S16</f>
        <v>0</v>
      </c>
      <c r="L16" s="115">
        <f>+VS!T16</f>
        <v>0</v>
      </c>
    </row>
    <row r="17" spans="1:12" ht="13.5" customHeight="1">
      <c r="A17" s="110">
        <v>10</v>
      </c>
      <c r="B17" s="111" t="s">
        <v>237</v>
      </c>
      <c r="C17" s="112">
        <f>+VS!D17</f>
        <v>0</v>
      </c>
      <c r="D17" s="112">
        <f>+VS!G17</f>
        <v>0</v>
      </c>
      <c r="E17" s="112">
        <f>+VS!H17</f>
        <v>0</v>
      </c>
      <c r="F17" s="112">
        <f>+VS!M17</f>
        <v>0</v>
      </c>
      <c r="G17" s="112">
        <f>+VS!R17</f>
        <v>0</v>
      </c>
      <c r="H17" s="113"/>
      <c r="I17" s="113"/>
      <c r="J17" s="114"/>
      <c r="K17" s="115">
        <f>+VS!S17</f>
        <v>0</v>
      </c>
      <c r="L17" s="115">
        <f>+VS!T17</f>
        <v>0</v>
      </c>
    </row>
    <row r="18" spans="1:12" ht="13.5" customHeight="1">
      <c r="A18" s="110">
        <v>11</v>
      </c>
      <c r="B18" s="117" t="s">
        <v>238</v>
      </c>
      <c r="C18" s="112">
        <f>+VS!D18</f>
        <v>0</v>
      </c>
      <c r="D18" s="112">
        <f>+VS!G18</f>
        <v>0</v>
      </c>
      <c r="E18" s="112">
        <f>+VS!H18</f>
        <v>0</v>
      </c>
      <c r="F18" s="112">
        <f>+VS!M18</f>
        <v>0</v>
      </c>
      <c r="G18" s="112">
        <f>+VS!R18</f>
        <v>0</v>
      </c>
      <c r="H18" s="113"/>
      <c r="I18" s="113"/>
      <c r="J18" s="114"/>
      <c r="K18" s="115">
        <f>+VS!S18</f>
        <v>0</v>
      </c>
      <c r="L18" s="115">
        <f>+VS!T18</f>
        <v>0</v>
      </c>
    </row>
    <row r="19" spans="1:12" ht="13.5" customHeight="1">
      <c r="A19" s="110">
        <v>12</v>
      </c>
      <c r="B19" s="111" t="s">
        <v>41</v>
      </c>
      <c r="C19" s="112">
        <f>+VS!D19</f>
        <v>9</v>
      </c>
      <c r="D19" s="112">
        <f>+VS!G19</f>
        <v>147</v>
      </c>
      <c r="E19" s="112">
        <f>+VS!H19</f>
        <v>147</v>
      </c>
      <c r="F19" s="112">
        <f>+VS!M19</f>
        <v>144</v>
      </c>
      <c r="G19" s="112">
        <f>+VS!R19</f>
        <v>12</v>
      </c>
      <c r="H19" s="113"/>
      <c r="I19" s="113">
        <v>4</v>
      </c>
      <c r="J19" s="114"/>
      <c r="K19" s="115">
        <f>+VS!S19</f>
        <v>0</v>
      </c>
      <c r="L19" s="115">
        <f>+VS!T19</f>
        <v>1</v>
      </c>
    </row>
    <row r="20" spans="1:12" ht="13.5" customHeight="1">
      <c r="A20" s="110">
        <v>13</v>
      </c>
      <c r="B20" s="116" t="s">
        <v>40</v>
      </c>
      <c r="C20" s="112">
        <f>+VS!D20</f>
        <v>30</v>
      </c>
      <c r="D20" s="112">
        <f>+VS!G20</f>
        <v>80</v>
      </c>
      <c r="E20" s="112">
        <f>+VS!H20</f>
        <v>80</v>
      </c>
      <c r="F20" s="112">
        <f>+VS!M20</f>
        <v>81</v>
      </c>
      <c r="G20" s="112">
        <f>+VS!R20</f>
        <v>29</v>
      </c>
      <c r="H20" s="113"/>
      <c r="I20" s="113"/>
      <c r="J20" s="114"/>
      <c r="K20" s="115">
        <f>+VS!S20</f>
        <v>0</v>
      </c>
      <c r="L20" s="115">
        <f>+VS!T20</f>
        <v>0</v>
      </c>
    </row>
    <row r="21" spans="1:12" ht="13.5" customHeight="1">
      <c r="A21" s="110">
        <v>14</v>
      </c>
      <c r="B21" s="116" t="s">
        <v>39</v>
      </c>
      <c r="C21" s="112">
        <f>+VS!D21</f>
        <v>13</v>
      </c>
      <c r="D21" s="112">
        <f>+VS!G21</f>
        <v>52</v>
      </c>
      <c r="E21" s="112">
        <f>+VS!H21</f>
        <v>52</v>
      </c>
      <c r="F21" s="112">
        <f>+VS!M21</f>
        <v>58</v>
      </c>
      <c r="G21" s="112">
        <f>+VS!R21</f>
        <v>7</v>
      </c>
      <c r="H21" s="113"/>
      <c r="I21" s="113"/>
      <c r="J21" s="114"/>
      <c r="K21" s="115">
        <f>+VS!S21</f>
        <v>0</v>
      </c>
      <c r="L21" s="115">
        <f>+VS!T21</f>
        <v>0</v>
      </c>
    </row>
    <row r="22" spans="1:12" ht="13.5" customHeight="1">
      <c r="A22" s="194" t="s">
        <v>227</v>
      </c>
      <c r="B22" s="195"/>
      <c r="C22" s="118">
        <f>+VS!D22</f>
        <v>593</v>
      </c>
      <c r="D22" s="118">
        <f>+VS!G22</f>
        <v>1642</v>
      </c>
      <c r="E22" s="118">
        <f>+VS!H22</f>
        <v>1629</v>
      </c>
      <c r="F22" s="118">
        <f>+VS!M22</f>
        <v>1171</v>
      </c>
      <c r="G22" s="118">
        <f>+VS!R22</f>
        <v>1064</v>
      </c>
      <c r="H22" s="118">
        <f>SUM(H8:H21)</f>
        <v>19</v>
      </c>
      <c r="I22" s="118">
        <f>SUM(I8:I21)</f>
        <v>237</v>
      </c>
      <c r="J22" s="119"/>
      <c r="K22" s="120">
        <f>+VS!S22</f>
        <v>8</v>
      </c>
      <c r="L22" s="120">
        <f>+VS!T22</f>
        <v>131</v>
      </c>
    </row>
    <row r="23" spans="1:12" ht="13.5" customHeight="1">
      <c r="A23" s="110">
        <v>15</v>
      </c>
      <c r="B23" s="111" t="s">
        <v>63</v>
      </c>
      <c r="C23" s="112">
        <f>+VS!D23</f>
        <v>0</v>
      </c>
      <c r="D23" s="112">
        <f>+VS!G23</f>
        <v>0</v>
      </c>
      <c r="E23" s="112">
        <f>+VS!H23</f>
        <v>0</v>
      </c>
      <c r="F23" s="112">
        <f>+VS!M23</f>
        <v>0</v>
      </c>
      <c r="G23" s="112">
        <f>+VS!R23</f>
        <v>0</v>
      </c>
      <c r="H23" s="113"/>
      <c r="I23" s="113"/>
      <c r="J23" s="114"/>
      <c r="K23" s="115">
        <f>+VS!S23</f>
        <v>0</v>
      </c>
      <c r="L23" s="115">
        <f>+VS!T23</f>
        <v>0</v>
      </c>
    </row>
    <row r="24" spans="1:12" ht="13.5" customHeight="1">
      <c r="A24" s="110">
        <v>16</v>
      </c>
      <c r="B24" s="111" t="s">
        <v>60</v>
      </c>
      <c r="C24" s="112">
        <f>+VS!D24</f>
        <v>61</v>
      </c>
      <c r="D24" s="112">
        <f>+VS!G24</f>
        <v>53</v>
      </c>
      <c r="E24" s="112">
        <f>+VS!H24</f>
        <v>53</v>
      </c>
      <c r="F24" s="112">
        <f>+VS!M24</f>
        <v>61</v>
      </c>
      <c r="G24" s="112">
        <f>+VS!R24</f>
        <v>53</v>
      </c>
      <c r="H24" s="113"/>
      <c r="I24" s="113"/>
      <c r="J24" s="114"/>
      <c r="K24" s="115">
        <f>+VS!S24</f>
        <v>0</v>
      </c>
      <c r="L24" s="115">
        <f>+VS!T24</f>
        <v>0</v>
      </c>
    </row>
    <row r="25" spans="1:12" ht="13.5" customHeight="1">
      <c r="A25" s="110">
        <v>17</v>
      </c>
      <c r="B25" s="111" t="s">
        <v>64</v>
      </c>
      <c r="C25" s="112">
        <f>+VS!D25</f>
        <v>0</v>
      </c>
      <c r="D25" s="112">
        <f>+VS!G25</f>
        <v>0</v>
      </c>
      <c r="E25" s="112">
        <f>+VS!H25</f>
        <v>0</v>
      </c>
      <c r="F25" s="112">
        <f>+VS!M25</f>
        <v>0</v>
      </c>
      <c r="G25" s="112">
        <f>+VS!R25</f>
        <v>0</v>
      </c>
      <c r="H25" s="113"/>
      <c r="I25" s="113"/>
      <c r="J25" s="114"/>
      <c r="K25" s="115">
        <f>+VS!S25</f>
        <v>0</v>
      </c>
      <c r="L25" s="115">
        <f>+VS!T25</f>
        <v>0</v>
      </c>
    </row>
    <row r="26" spans="1:12" ht="13.5" customHeight="1">
      <c r="A26" s="110">
        <v>18</v>
      </c>
      <c r="B26" s="111" t="s">
        <v>126</v>
      </c>
      <c r="C26" s="112">
        <f>+VS!D26</f>
        <v>0</v>
      </c>
      <c r="D26" s="112">
        <f>+VS!G26</f>
        <v>0</v>
      </c>
      <c r="E26" s="112">
        <f>+VS!H26</f>
        <v>0</v>
      </c>
      <c r="F26" s="112">
        <f>+VS!M26</f>
        <v>0</v>
      </c>
      <c r="G26" s="112">
        <f>+VS!R26</f>
        <v>0</v>
      </c>
      <c r="H26" s="113"/>
      <c r="I26" s="113"/>
      <c r="J26" s="114"/>
      <c r="K26" s="115">
        <f>+VS!S26</f>
        <v>0</v>
      </c>
      <c r="L26" s="115">
        <f>+VS!T26</f>
        <v>0</v>
      </c>
    </row>
    <row r="27" spans="1:12" ht="13.5" customHeight="1">
      <c r="A27" s="110">
        <v>19</v>
      </c>
      <c r="B27" s="111" t="s">
        <v>127</v>
      </c>
      <c r="C27" s="112">
        <f>+VS!D27</f>
        <v>0</v>
      </c>
      <c r="D27" s="112">
        <f>+VS!G27</f>
        <v>0</v>
      </c>
      <c r="E27" s="112">
        <f>+VS!H27</f>
        <v>0</v>
      </c>
      <c r="F27" s="112">
        <f>+VS!M27</f>
        <v>0</v>
      </c>
      <c r="G27" s="112">
        <f>+VS!R27</f>
        <v>0</v>
      </c>
      <c r="H27" s="113"/>
      <c r="I27" s="113"/>
      <c r="J27" s="114"/>
      <c r="K27" s="115">
        <f>+VS!S27</f>
        <v>0</v>
      </c>
      <c r="L27" s="115">
        <f>+VS!T27</f>
        <v>0</v>
      </c>
    </row>
    <row r="28" spans="1:12" ht="13.5" customHeight="1">
      <c r="A28" s="110">
        <v>20</v>
      </c>
      <c r="B28" s="111" t="s">
        <v>54</v>
      </c>
      <c r="C28" s="112">
        <f>+VS!D28</f>
        <v>0</v>
      </c>
      <c r="D28" s="112">
        <f>+VS!G28</f>
        <v>0</v>
      </c>
      <c r="E28" s="112">
        <f>+VS!H28</f>
        <v>0</v>
      </c>
      <c r="F28" s="112">
        <f>+VS!M28</f>
        <v>0</v>
      </c>
      <c r="G28" s="112">
        <f>+VS!R28</f>
        <v>0</v>
      </c>
      <c r="H28" s="113"/>
      <c r="I28" s="113"/>
      <c r="J28" s="114"/>
      <c r="K28" s="115">
        <f>+VS!S28</f>
        <v>0</v>
      </c>
      <c r="L28" s="115">
        <f>+VS!T28</f>
        <v>0</v>
      </c>
    </row>
    <row r="29" spans="1:12" ht="13.5" customHeight="1">
      <c r="A29" s="110">
        <v>21</v>
      </c>
      <c r="B29" s="111" t="s">
        <v>50</v>
      </c>
      <c r="C29" s="112">
        <f>+VS!D29</f>
        <v>16</v>
      </c>
      <c r="D29" s="112">
        <f>+VS!G29</f>
        <v>367</v>
      </c>
      <c r="E29" s="112">
        <f>+VS!H29</f>
        <v>365</v>
      </c>
      <c r="F29" s="112">
        <f>+VS!M29</f>
        <v>370</v>
      </c>
      <c r="G29" s="112">
        <f>+VS!R29</f>
        <v>13</v>
      </c>
      <c r="H29" s="113"/>
      <c r="I29" s="113"/>
      <c r="J29" s="114"/>
      <c r="K29" s="115">
        <f>+VS!S29</f>
        <v>0</v>
      </c>
      <c r="L29" s="115">
        <f>+VS!T29</f>
        <v>0</v>
      </c>
    </row>
    <row r="30" spans="1:12" ht="13.5" customHeight="1">
      <c r="A30" s="110">
        <v>22</v>
      </c>
      <c r="B30" s="111" t="s">
        <v>90</v>
      </c>
      <c r="C30" s="112">
        <f>+VS!D30</f>
        <v>0</v>
      </c>
      <c r="D30" s="112">
        <f>+VS!G30</f>
        <v>0</v>
      </c>
      <c r="E30" s="112">
        <f>+VS!H30</f>
        <v>0</v>
      </c>
      <c r="F30" s="112">
        <f>+VS!M30</f>
        <v>0</v>
      </c>
      <c r="G30" s="112">
        <f>+VS!R30</f>
        <v>0</v>
      </c>
      <c r="H30" s="113"/>
      <c r="I30" s="113"/>
      <c r="J30" s="114"/>
      <c r="K30" s="115">
        <f>+VS!S30</f>
        <v>0</v>
      </c>
      <c r="L30" s="115">
        <f>+VS!T30</f>
        <v>0</v>
      </c>
    </row>
    <row r="31" spans="1:12" ht="13.5" customHeight="1">
      <c r="A31" s="110">
        <v>23</v>
      </c>
      <c r="B31" s="111" t="s">
        <v>100</v>
      </c>
      <c r="C31" s="112">
        <f>+VS!D31</f>
        <v>0</v>
      </c>
      <c r="D31" s="112">
        <f>+VS!G31</f>
        <v>0</v>
      </c>
      <c r="E31" s="112">
        <f>+VS!H31</f>
        <v>0</v>
      </c>
      <c r="F31" s="112">
        <f>+VS!M31</f>
        <v>0</v>
      </c>
      <c r="G31" s="112">
        <f>+VS!R31</f>
        <v>0</v>
      </c>
      <c r="H31" s="113"/>
      <c r="I31" s="113"/>
      <c r="J31" s="114"/>
      <c r="K31" s="115">
        <f>+VS!S31</f>
        <v>0</v>
      </c>
      <c r="L31" s="115">
        <f>+VS!T31</f>
        <v>0</v>
      </c>
    </row>
    <row r="32" spans="1:12" ht="13.5" customHeight="1">
      <c r="A32" s="110">
        <v>24</v>
      </c>
      <c r="B32" s="111" t="s">
        <v>74</v>
      </c>
      <c r="C32" s="112">
        <f>+VS!D32</f>
        <v>0</v>
      </c>
      <c r="D32" s="112">
        <f>+VS!G32</f>
        <v>14</v>
      </c>
      <c r="E32" s="112">
        <f>+VS!H32</f>
        <v>14</v>
      </c>
      <c r="F32" s="112">
        <f>+VS!M32</f>
        <v>14</v>
      </c>
      <c r="G32" s="112">
        <f>+VS!R32</f>
        <v>0</v>
      </c>
      <c r="H32" s="113"/>
      <c r="I32" s="113"/>
      <c r="J32" s="114"/>
      <c r="K32" s="115">
        <f>+VS!S32</f>
        <v>0</v>
      </c>
      <c r="L32" s="115">
        <f>+VS!T32</f>
        <v>0</v>
      </c>
    </row>
    <row r="33" spans="1:12" ht="13.5" customHeight="1">
      <c r="A33" s="110">
        <v>25</v>
      </c>
      <c r="B33" s="111" t="s">
        <v>56</v>
      </c>
      <c r="C33" s="112">
        <f>+VS!D33</f>
        <v>0</v>
      </c>
      <c r="D33" s="112">
        <f>+VS!G33</f>
        <v>0</v>
      </c>
      <c r="E33" s="112">
        <f>+VS!H33</f>
        <v>0</v>
      </c>
      <c r="F33" s="112">
        <f>+VS!M33</f>
        <v>0</v>
      </c>
      <c r="G33" s="112">
        <f>+VS!R33</f>
        <v>0</v>
      </c>
      <c r="H33" s="113"/>
      <c r="I33" s="113"/>
      <c r="J33" s="114"/>
      <c r="K33" s="115">
        <f>+VS!S33</f>
        <v>0</v>
      </c>
      <c r="L33" s="115">
        <f>+VS!T33</f>
        <v>0</v>
      </c>
    </row>
    <row r="34" spans="1:12" ht="13.5" customHeight="1">
      <c r="A34" s="110">
        <v>26</v>
      </c>
      <c r="B34" s="121" t="s">
        <v>51</v>
      </c>
      <c r="C34" s="112">
        <f>+VS!D34</f>
        <v>1</v>
      </c>
      <c r="D34" s="112">
        <f>+VS!G34</f>
        <v>377</v>
      </c>
      <c r="E34" s="112">
        <f>+VS!H34</f>
        <v>377</v>
      </c>
      <c r="F34" s="112">
        <f>+VS!M34</f>
        <v>377</v>
      </c>
      <c r="G34" s="112">
        <f>+VS!R34</f>
        <v>1</v>
      </c>
      <c r="H34" s="113"/>
      <c r="I34" s="113"/>
      <c r="J34" s="114"/>
      <c r="K34" s="115">
        <f>+VS!S34</f>
        <v>0</v>
      </c>
      <c r="L34" s="115">
        <f>+VS!T34</f>
        <v>0</v>
      </c>
    </row>
    <row r="35" spans="1:12" ht="13.5" customHeight="1">
      <c r="A35" s="110">
        <v>27</v>
      </c>
      <c r="B35" s="116" t="s">
        <v>37</v>
      </c>
      <c r="C35" s="112">
        <f>+VS!D35</f>
        <v>0</v>
      </c>
      <c r="D35" s="112">
        <f>+VS!G35</f>
        <v>0</v>
      </c>
      <c r="E35" s="112">
        <f>+VS!H35</f>
        <v>0</v>
      </c>
      <c r="F35" s="112">
        <f>+VS!M35</f>
        <v>0</v>
      </c>
      <c r="G35" s="112">
        <f>+VS!R35</f>
        <v>0</v>
      </c>
      <c r="H35" s="113"/>
      <c r="I35" s="113"/>
      <c r="J35" s="114"/>
      <c r="K35" s="115">
        <f>+VS!S35</f>
        <v>0</v>
      </c>
      <c r="L35" s="115">
        <f>+VS!T35</f>
        <v>0</v>
      </c>
    </row>
    <row r="36" spans="1:12" ht="13.5" customHeight="1">
      <c r="A36" s="110">
        <v>28</v>
      </c>
      <c r="B36" s="111" t="s">
        <v>70</v>
      </c>
      <c r="C36" s="112">
        <f>+VS!D36</f>
        <v>0</v>
      </c>
      <c r="D36" s="112">
        <f>+VS!G36</f>
        <v>0</v>
      </c>
      <c r="E36" s="112">
        <f>+VS!H36</f>
        <v>0</v>
      </c>
      <c r="F36" s="112">
        <f>+VS!M36</f>
        <v>0</v>
      </c>
      <c r="G36" s="112">
        <f>+VS!R36</f>
        <v>0</v>
      </c>
      <c r="H36" s="113"/>
      <c r="I36" s="113"/>
      <c r="J36" s="114"/>
      <c r="K36" s="115">
        <f>+VS!S36</f>
        <v>0</v>
      </c>
      <c r="L36" s="115">
        <f>+VS!T36</f>
        <v>0</v>
      </c>
    </row>
    <row r="37" spans="1:12" ht="13.5" customHeight="1">
      <c r="A37" s="110">
        <v>29</v>
      </c>
      <c r="B37" s="111" t="s">
        <v>71</v>
      </c>
      <c r="C37" s="112">
        <f>+VS!D37</f>
        <v>0</v>
      </c>
      <c r="D37" s="112">
        <f>+VS!G37</f>
        <v>0</v>
      </c>
      <c r="E37" s="112">
        <f>+VS!H37</f>
        <v>0</v>
      </c>
      <c r="F37" s="112">
        <f>+VS!M37</f>
        <v>0</v>
      </c>
      <c r="G37" s="112">
        <f>+VS!R37</f>
        <v>0</v>
      </c>
      <c r="H37" s="113"/>
      <c r="I37" s="113"/>
      <c r="J37" s="114"/>
      <c r="K37" s="115">
        <f>+VS!S37</f>
        <v>0</v>
      </c>
      <c r="L37" s="115">
        <f>+VS!T37</f>
        <v>0</v>
      </c>
    </row>
    <row r="38" spans="1:12" ht="13.5" customHeight="1">
      <c r="A38" s="110">
        <v>30</v>
      </c>
      <c r="B38" s="111" t="s">
        <v>67</v>
      </c>
      <c r="C38" s="112">
        <f>+VS!D38</f>
        <v>0</v>
      </c>
      <c r="D38" s="112">
        <f>+VS!G38</f>
        <v>0</v>
      </c>
      <c r="E38" s="112">
        <f>+VS!H38</f>
        <v>0</v>
      </c>
      <c r="F38" s="112">
        <f>+VS!M38</f>
        <v>0</v>
      </c>
      <c r="G38" s="112">
        <f>+VS!R38</f>
        <v>0</v>
      </c>
      <c r="H38" s="113"/>
      <c r="I38" s="113"/>
      <c r="J38" s="114"/>
      <c r="K38" s="115">
        <f>+VS!S38</f>
        <v>0</v>
      </c>
      <c r="L38" s="115">
        <f>+VS!T38</f>
        <v>0</v>
      </c>
    </row>
    <row r="39" spans="1:12" ht="13.5" customHeight="1">
      <c r="A39" s="110">
        <v>31</v>
      </c>
      <c r="B39" s="111" t="s">
        <v>59</v>
      </c>
      <c r="C39" s="112">
        <f>+VS!D39</f>
        <v>0</v>
      </c>
      <c r="D39" s="112">
        <f>+VS!G39</f>
        <v>0</v>
      </c>
      <c r="E39" s="112">
        <f>+VS!H39</f>
        <v>0</v>
      </c>
      <c r="F39" s="112">
        <f>+VS!M39</f>
        <v>0</v>
      </c>
      <c r="G39" s="112">
        <f>+VS!R39</f>
        <v>0</v>
      </c>
      <c r="H39" s="113"/>
      <c r="I39" s="113"/>
      <c r="J39" s="114"/>
      <c r="K39" s="115">
        <f>+VS!S39</f>
        <v>0</v>
      </c>
      <c r="L39" s="115">
        <f>+VS!T39</f>
        <v>0</v>
      </c>
    </row>
    <row r="40" spans="1:12" ht="13.5" customHeight="1">
      <c r="A40" s="110">
        <v>32</v>
      </c>
      <c r="B40" s="111" t="s">
        <v>52</v>
      </c>
      <c r="C40" s="112">
        <f>+VS!D40</f>
        <v>1</v>
      </c>
      <c r="D40" s="112">
        <f>+VS!G40</f>
        <v>10</v>
      </c>
      <c r="E40" s="112">
        <f>+VS!H40</f>
        <v>10</v>
      </c>
      <c r="F40" s="112">
        <f>+VS!M40</f>
        <v>11</v>
      </c>
      <c r="G40" s="112">
        <f>+VS!R40</f>
        <v>0</v>
      </c>
      <c r="H40" s="113"/>
      <c r="I40" s="113"/>
      <c r="J40" s="114"/>
      <c r="K40" s="115">
        <f>+VS!S40</f>
        <v>0</v>
      </c>
      <c r="L40" s="115">
        <f>+VS!T40</f>
        <v>0</v>
      </c>
    </row>
    <row r="41" spans="1:12" ht="13.5" customHeight="1">
      <c r="A41" s="110">
        <v>33</v>
      </c>
      <c r="B41" s="111" t="s">
        <v>93</v>
      </c>
      <c r="C41" s="112">
        <f>+VS!D41</f>
        <v>0</v>
      </c>
      <c r="D41" s="112">
        <f>+VS!G41</f>
        <v>0</v>
      </c>
      <c r="E41" s="112">
        <f>+VS!H41</f>
        <v>0</v>
      </c>
      <c r="F41" s="112">
        <f>+VS!M41</f>
        <v>0</v>
      </c>
      <c r="G41" s="112">
        <f>+VS!R41</f>
        <v>0</v>
      </c>
      <c r="H41" s="113"/>
      <c r="I41" s="113"/>
      <c r="J41" s="114"/>
      <c r="K41" s="115">
        <f>+VS!S41</f>
        <v>0</v>
      </c>
      <c r="L41" s="115">
        <f>+VS!T41</f>
        <v>0</v>
      </c>
    </row>
    <row r="42" spans="1:12" ht="13.5" customHeight="1">
      <c r="A42" s="110">
        <v>34</v>
      </c>
      <c r="B42" s="111" t="s">
        <v>103</v>
      </c>
      <c r="C42" s="112">
        <f>+VS!D42</f>
        <v>0</v>
      </c>
      <c r="D42" s="112">
        <f>+VS!G42</f>
        <v>0</v>
      </c>
      <c r="E42" s="112">
        <f>+VS!H42</f>
        <v>0</v>
      </c>
      <c r="F42" s="112">
        <f>+VS!M42</f>
        <v>0</v>
      </c>
      <c r="G42" s="112">
        <f>+VS!R42</f>
        <v>0</v>
      </c>
      <c r="H42" s="113"/>
      <c r="I42" s="113"/>
      <c r="J42" s="114"/>
      <c r="K42" s="115">
        <f>+VS!S42</f>
        <v>0</v>
      </c>
      <c r="L42" s="115">
        <f>+VS!T42</f>
        <v>0</v>
      </c>
    </row>
    <row r="43" spans="1:12" ht="13.5" customHeight="1">
      <c r="A43" s="110">
        <v>35</v>
      </c>
      <c r="B43" s="111" t="s">
        <v>81</v>
      </c>
      <c r="C43" s="112">
        <f>+VS!D43</f>
        <v>0</v>
      </c>
      <c r="D43" s="112">
        <f>+VS!G43</f>
        <v>59</v>
      </c>
      <c r="E43" s="112">
        <f>+VS!H43</f>
        <v>59</v>
      </c>
      <c r="F43" s="112">
        <f>+VS!M43</f>
        <v>59</v>
      </c>
      <c r="G43" s="112">
        <f>+VS!R43</f>
        <v>0</v>
      </c>
      <c r="H43" s="113"/>
      <c r="I43" s="113"/>
      <c r="J43" s="114"/>
      <c r="K43" s="115">
        <f>+VS!S43</f>
        <v>0</v>
      </c>
      <c r="L43" s="115">
        <f>+VS!T43</f>
        <v>0</v>
      </c>
    </row>
    <row r="44" spans="1:12" ht="13.5" customHeight="1">
      <c r="A44" s="110">
        <v>36</v>
      </c>
      <c r="B44" s="111" t="s">
        <v>83</v>
      </c>
      <c r="C44" s="112">
        <f>+VS!D44</f>
        <v>0</v>
      </c>
      <c r="D44" s="112">
        <f>+VS!G44</f>
        <v>0</v>
      </c>
      <c r="E44" s="112">
        <f>+VS!H44</f>
        <v>0</v>
      </c>
      <c r="F44" s="112">
        <f>+VS!M44</f>
        <v>0</v>
      </c>
      <c r="G44" s="112">
        <f>+VS!R44</f>
        <v>0</v>
      </c>
      <c r="H44" s="113"/>
      <c r="I44" s="113"/>
      <c r="J44" s="114"/>
      <c r="K44" s="115">
        <f>+VS!S44</f>
        <v>0</v>
      </c>
      <c r="L44" s="115">
        <f>+VS!T44</f>
        <v>0</v>
      </c>
    </row>
    <row r="45" spans="1:12" ht="13.5" customHeight="1">
      <c r="A45" s="110">
        <v>37</v>
      </c>
      <c r="B45" s="111" t="s">
        <v>84</v>
      </c>
      <c r="C45" s="112">
        <f>+VS!D45</f>
        <v>0</v>
      </c>
      <c r="D45" s="112">
        <f>+VS!G45</f>
        <v>0</v>
      </c>
      <c r="E45" s="112">
        <f>+VS!H45</f>
        <v>0</v>
      </c>
      <c r="F45" s="112">
        <f>+VS!M45</f>
        <v>0</v>
      </c>
      <c r="G45" s="112">
        <f>+VS!R45</f>
        <v>0</v>
      </c>
      <c r="H45" s="113"/>
      <c r="I45" s="113"/>
      <c r="J45" s="114"/>
      <c r="K45" s="115">
        <f>+VS!S45</f>
        <v>0</v>
      </c>
      <c r="L45" s="115">
        <f>+VS!T45</f>
        <v>0</v>
      </c>
    </row>
    <row r="46" spans="1:12" ht="13.5" customHeight="1">
      <c r="A46" s="110">
        <v>38</v>
      </c>
      <c r="B46" s="111" t="s">
        <v>85</v>
      </c>
      <c r="C46" s="112">
        <f>+VS!D46</f>
        <v>0</v>
      </c>
      <c r="D46" s="112">
        <f>+VS!G46</f>
        <v>0</v>
      </c>
      <c r="E46" s="112">
        <f>+VS!H46</f>
        <v>0</v>
      </c>
      <c r="F46" s="112">
        <f>+VS!M46</f>
        <v>0</v>
      </c>
      <c r="G46" s="112">
        <f>+VS!R46</f>
        <v>0</v>
      </c>
      <c r="H46" s="113"/>
      <c r="I46" s="113"/>
      <c r="J46" s="114"/>
      <c r="K46" s="115">
        <f>+VS!S46</f>
        <v>0</v>
      </c>
      <c r="L46" s="115">
        <f>+VS!T46</f>
        <v>0</v>
      </c>
    </row>
    <row r="47" spans="1:12" ht="13.5" customHeight="1">
      <c r="A47" s="110">
        <v>39</v>
      </c>
      <c r="B47" s="111" t="s">
        <v>82</v>
      </c>
      <c r="C47" s="112">
        <f>+VS!D47</f>
        <v>1</v>
      </c>
      <c r="D47" s="112">
        <f>+VS!G47</f>
        <v>301</v>
      </c>
      <c r="E47" s="112">
        <f>+VS!H47</f>
        <v>301</v>
      </c>
      <c r="F47" s="112">
        <f>+VS!M47</f>
        <v>302</v>
      </c>
      <c r="G47" s="112">
        <f>+VS!R47</f>
        <v>0</v>
      </c>
      <c r="H47" s="113"/>
      <c r="I47" s="113"/>
      <c r="J47" s="114"/>
      <c r="K47" s="115">
        <f>+VS!S47</f>
        <v>0</v>
      </c>
      <c r="L47" s="115">
        <f>+VS!T47</f>
        <v>0</v>
      </c>
    </row>
    <row r="48" spans="1:12" ht="13.5" customHeight="1">
      <c r="A48" s="110">
        <v>40</v>
      </c>
      <c r="B48" s="111" t="s">
        <v>86</v>
      </c>
      <c r="C48" s="112">
        <f>+VS!D48</f>
        <v>0</v>
      </c>
      <c r="D48" s="112">
        <f>+VS!G48</f>
        <v>0</v>
      </c>
      <c r="E48" s="112">
        <f>+VS!H48</f>
        <v>0</v>
      </c>
      <c r="F48" s="112">
        <f>+VS!M48</f>
        <v>0</v>
      </c>
      <c r="G48" s="112">
        <f>+VS!R48</f>
        <v>0</v>
      </c>
      <c r="H48" s="113"/>
      <c r="I48" s="113"/>
      <c r="J48" s="114"/>
      <c r="K48" s="115">
        <f>+VS!S48</f>
        <v>0</v>
      </c>
      <c r="L48" s="115">
        <f>+VS!T48</f>
        <v>0</v>
      </c>
    </row>
    <row r="49" spans="1:12" ht="13.5" customHeight="1">
      <c r="A49" s="110">
        <v>41</v>
      </c>
      <c r="B49" s="111" t="s">
        <v>87</v>
      </c>
      <c r="C49" s="112">
        <f>+VS!D49</f>
        <v>0</v>
      </c>
      <c r="D49" s="112">
        <f>+VS!G49</f>
        <v>0</v>
      </c>
      <c r="E49" s="112">
        <f>+VS!H49</f>
        <v>0</v>
      </c>
      <c r="F49" s="112">
        <f>+VS!M49</f>
        <v>0</v>
      </c>
      <c r="G49" s="112">
        <f>+VS!R49</f>
        <v>0</v>
      </c>
      <c r="H49" s="113"/>
      <c r="I49" s="113"/>
      <c r="J49" s="114"/>
      <c r="K49" s="115">
        <f>+VS!S49</f>
        <v>0</v>
      </c>
      <c r="L49" s="115">
        <f>+VS!T49</f>
        <v>0</v>
      </c>
    </row>
    <row r="50" spans="1:12" ht="13.5" customHeight="1">
      <c r="A50" s="110">
        <v>42</v>
      </c>
      <c r="B50" s="111" t="s">
        <v>88</v>
      </c>
      <c r="C50" s="112">
        <f>+VS!D50</f>
        <v>0</v>
      </c>
      <c r="D50" s="112">
        <f>+VS!G50</f>
        <v>0</v>
      </c>
      <c r="E50" s="112">
        <f>+VS!H50</f>
        <v>0</v>
      </c>
      <c r="F50" s="112">
        <f>+VS!M50</f>
        <v>0</v>
      </c>
      <c r="G50" s="112">
        <f>+VS!R50</f>
        <v>0</v>
      </c>
      <c r="H50" s="113"/>
      <c r="I50" s="113"/>
      <c r="J50" s="114"/>
      <c r="K50" s="115">
        <f>+VS!S50</f>
        <v>0</v>
      </c>
      <c r="L50" s="115">
        <f>+VS!T50</f>
        <v>0</v>
      </c>
    </row>
    <row r="51" spans="1:12" ht="13.5" customHeight="1">
      <c r="A51" s="110">
        <v>43</v>
      </c>
      <c r="B51" s="111" t="s">
        <v>49</v>
      </c>
      <c r="C51" s="112">
        <f>+VS!D51</f>
        <v>0</v>
      </c>
      <c r="D51" s="112">
        <f>+VS!G51</f>
        <v>2</v>
      </c>
      <c r="E51" s="112">
        <f>+VS!H51</f>
        <v>2</v>
      </c>
      <c r="F51" s="112">
        <f>+VS!M51</f>
        <v>2</v>
      </c>
      <c r="G51" s="112">
        <f>+VS!R51</f>
        <v>0</v>
      </c>
      <c r="H51" s="113"/>
      <c r="I51" s="113"/>
      <c r="J51" s="114"/>
      <c r="K51" s="115">
        <f>+VS!S51</f>
        <v>0</v>
      </c>
      <c r="L51" s="115">
        <f>+VS!T51</f>
        <v>0</v>
      </c>
    </row>
    <row r="52" spans="1:12" ht="13.5" customHeight="1">
      <c r="A52" s="110">
        <v>44</v>
      </c>
      <c r="B52" s="111" t="s">
        <v>89</v>
      </c>
      <c r="C52" s="112">
        <f>+VS!D52</f>
        <v>0</v>
      </c>
      <c r="D52" s="112">
        <f>+VS!G52</f>
        <v>0</v>
      </c>
      <c r="E52" s="112">
        <f>+VS!H52</f>
        <v>0</v>
      </c>
      <c r="F52" s="112">
        <f>+VS!M52</f>
        <v>0</v>
      </c>
      <c r="G52" s="112">
        <f>+VS!R52</f>
        <v>0</v>
      </c>
      <c r="H52" s="113"/>
      <c r="I52" s="113"/>
      <c r="J52" s="114"/>
      <c r="K52" s="115">
        <f>+VS!S52</f>
        <v>0</v>
      </c>
      <c r="L52" s="115">
        <f>+VS!T52</f>
        <v>0</v>
      </c>
    </row>
    <row r="53" spans="1:12" ht="13.5" customHeight="1">
      <c r="A53" s="110">
        <v>45</v>
      </c>
      <c r="B53" s="111" t="s">
        <v>99</v>
      </c>
      <c r="C53" s="112">
        <f>+VS!D53</f>
        <v>0</v>
      </c>
      <c r="D53" s="112">
        <f>+VS!G53</f>
        <v>0</v>
      </c>
      <c r="E53" s="112">
        <f>+VS!H53</f>
        <v>0</v>
      </c>
      <c r="F53" s="112">
        <f>+VS!M53</f>
        <v>0</v>
      </c>
      <c r="G53" s="112">
        <f>+VS!R53</f>
        <v>0</v>
      </c>
      <c r="H53" s="113"/>
      <c r="I53" s="113"/>
      <c r="J53" s="114"/>
      <c r="K53" s="115">
        <f>+VS!S53</f>
        <v>0</v>
      </c>
      <c r="L53" s="115">
        <f>+VS!T53</f>
        <v>0</v>
      </c>
    </row>
    <row r="54" spans="1:12" ht="13.5" customHeight="1">
      <c r="A54" s="110">
        <v>46</v>
      </c>
      <c r="B54" s="111" t="s">
        <v>57</v>
      </c>
      <c r="C54" s="112">
        <f>+VS!D54</f>
        <v>5</v>
      </c>
      <c r="D54" s="112">
        <f>+VS!G54</f>
        <v>19</v>
      </c>
      <c r="E54" s="112">
        <f>+VS!H54</f>
        <v>19</v>
      </c>
      <c r="F54" s="112">
        <f>+VS!M54</f>
        <v>19</v>
      </c>
      <c r="G54" s="112">
        <f>+VS!R54</f>
        <v>5</v>
      </c>
      <c r="H54" s="113">
        <v>1</v>
      </c>
      <c r="I54" s="113">
        <v>1</v>
      </c>
      <c r="J54" s="114"/>
      <c r="K54" s="115">
        <f>+VS!S54</f>
        <v>1</v>
      </c>
      <c r="L54" s="115">
        <f>+VS!T54</f>
        <v>1</v>
      </c>
    </row>
    <row r="55" spans="1:12" ht="13.5" customHeight="1">
      <c r="A55" s="110">
        <v>47</v>
      </c>
      <c r="B55" s="111" t="s">
        <v>91</v>
      </c>
      <c r="C55" s="112">
        <f>+VS!D55</f>
        <v>0</v>
      </c>
      <c r="D55" s="112">
        <f>+VS!G55</f>
        <v>0</v>
      </c>
      <c r="E55" s="112">
        <f>+VS!H55</f>
        <v>0</v>
      </c>
      <c r="F55" s="112">
        <f>+VS!M55</f>
        <v>0</v>
      </c>
      <c r="G55" s="112">
        <f>+VS!R55</f>
        <v>0</v>
      </c>
      <c r="H55" s="113"/>
      <c r="I55" s="113"/>
      <c r="J55" s="114"/>
      <c r="K55" s="115">
        <f>+VS!S55</f>
        <v>0</v>
      </c>
      <c r="L55" s="115">
        <f>+VS!T55</f>
        <v>0</v>
      </c>
    </row>
    <row r="56" spans="1:12" ht="13.5" customHeight="1">
      <c r="A56" s="110">
        <v>48</v>
      </c>
      <c r="B56" s="111" t="s">
        <v>101</v>
      </c>
      <c r="C56" s="112">
        <f>+VS!D56</f>
        <v>0</v>
      </c>
      <c r="D56" s="112">
        <f>+VS!G56</f>
        <v>0</v>
      </c>
      <c r="E56" s="112">
        <f>+VS!H56</f>
        <v>0</v>
      </c>
      <c r="F56" s="112">
        <f>+VS!M56</f>
        <v>0</v>
      </c>
      <c r="G56" s="112">
        <f>+VS!R56</f>
        <v>0</v>
      </c>
      <c r="H56" s="113"/>
      <c r="I56" s="113"/>
      <c r="J56" s="114"/>
      <c r="K56" s="115">
        <f>+VS!S56</f>
        <v>0</v>
      </c>
      <c r="L56" s="115">
        <f>+VS!T56</f>
        <v>0</v>
      </c>
    </row>
    <row r="57" spans="1:12" ht="13.5" customHeight="1">
      <c r="A57" s="110">
        <v>49</v>
      </c>
      <c r="B57" s="111" t="s">
        <v>69</v>
      </c>
      <c r="C57" s="112">
        <f>+VS!D57</f>
        <v>0</v>
      </c>
      <c r="D57" s="112">
        <f>+VS!G57</f>
        <v>0</v>
      </c>
      <c r="E57" s="112">
        <f>+VS!H57</f>
        <v>0</v>
      </c>
      <c r="F57" s="112">
        <f>+VS!M57</f>
        <v>0</v>
      </c>
      <c r="G57" s="112">
        <f>+VS!R57</f>
        <v>0</v>
      </c>
      <c r="H57" s="113"/>
      <c r="I57" s="113"/>
      <c r="J57" s="114"/>
      <c r="K57" s="115">
        <f>+VS!S57</f>
        <v>0</v>
      </c>
      <c r="L57" s="115">
        <f>+VS!T57</f>
        <v>0</v>
      </c>
    </row>
    <row r="58" spans="1:12" ht="13.5" customHeight="1">
      <c r="A58" s="110">
        <v>50</v>
      </c>
      <c r="B58" s="111" t="s">
        <v>48</v>
      </c>
      <c r="C58" s="112">
        <f>+VS!D58</f>
        <v>0</v>
      </c>
      <c r="D58" s="112">
        <f>+VS!G58</f>
        <v>0</v>
      </c>
      <c r="E58" s="112">
        <f>+VS!H58</f>
        <v>0</v>
      </c>
      <c r="F58" s="112">
        <f>+VS!M58</f>
        <v>0</v>
      </c>
      <c r="G58" s="112">
        <f>+VS!R58</f>
        <v>0</v>
      </c>
      <c r="H58" s="113"/>
      <c r="I58" s="113"/>
      <c r="J58" s="114"/>
      <c r="K58" s="115">
        <f>+VS!S58</f>
        <v>0</v>
      </c>
      <c r="L58" s="115">
        <f>+VS!T58</f>
        <v>0</v>
      </c>
    </row>
    <row r="59" spans="1:12" ht="13.5" customHeight="1">
      <c r="A59" s="110">
        <v>51</v>
      </c>
      <c r="B59" s="111" t="s">
        <v>128</v>
      </c>
      <c r="C59" s="112">
        <f>+VS!D59</f>
        <v>0</v>
      </c>
      <c r="D59" s="112">
        <f>+VS!G59</f>
        <v>0</v>
      </c>
      <c r="E59" s="112">
        <f>+VS!H59</f>
        <v>0</v>
      </c>
      <c r="F59" s="112">
        <f>+VS!M59</f>
        <v>0</v>
      </c>
      <c r="G59" s="112">
        <f>+VS!R59</f>
        <v>0</v>
      </c>
      <c r="H59" s="113"/>
      <c r="I59" s="113"/>
      <c r="J59" s="114"/>
      <c r="K59" s="115">
        <f>+VS!S59</f>
        <v>0</v>
      </c>
      <c r="L59" s="115">
        <f>+VS!T59</f>
        <v>0</v>
      </c>
    </row>
    <row r="60" spans="1:12" ht="13.5" customHeight="1">
      <c r="A60" s="110">
        <v>52</v>
      </c>
      <c r="B60" s="111" t="s">
        <v>129</v>
      </c>
      <c r="C60" s="112">
        <f>+VS!D60</f>
        <v>0</v>
      </c>
      <c r="D60" s="112">
        <f>+VS!G60</f>
        <v>0</v>
      </c>
      <c r="E60" s="112">
        <f>+VS!H60</f>
        <v>0</v>
      </c>
      <c r="F60" s="112">
        <f>+VS!M60</f>
        <v>0</v>
      </c>
      <c r="G60" s="112">
        <f>+VS!R60</f>
        <v>0</v>
      </c>
      <c r="H60" s="113"/>
      <c r="I60" s="113"/>
      <c r="J60" s="114"/>
      <c r="K60" s="115">
        <f>+VS!S60</f>
        <v>0</v>
      </c>
      <c r="L60" s="115">
        <f>+VS!T60</f>
        <v>0</v>
      </c>
    </row>
    <row r="61" spans="1:12" ht="13.5" customHeight="1">
      <c r="A61" s="110">
        <v>53</v>
      </c>
      <c r="B61" s="111" t="s">
        <v>55</v>
      </c>
      <c r="C61" s="112">
        <f>+VS!D61</f>
        <v>16</v>
      </c>
      <c r="D61" s="112">
        <f>+VS!G61</f>
        <v>109</v>
      </c>
      <c r="E61" s="112">
        <f>+VS!H61</f>
        <v>106</v>
      </c>
      <c r="F61" s="112">
        <f>+VS!M61</f>
        <v>105</v>
      </c>
      <c r="G61" s="112">
        <f>+VS!R61</f>
        <v>20</v>
      </c>
      <c r="H61" s="113"/>
      <c r="I61" s="113"/>
      <c r="J61" s="114"/>
      <c r="K61" s="115">
        <f>+VS!S61</f>
        <v>0</v>
      </c>
      <c r="L61" s="115">
        <f>+VS!T61</f>
        <v>0</v>
      </c>
    </row>
    <row r="62" spans="1:12" ht="13.5" customHeight="1">
      <c r="A62" s="110">
        <v>54</v>
      </c>
      <c r="B62" s="111" t="s">
        <v>92</v>
      </c>
      <c r="C62" s="112">
        <f>+VS!D62</f>
        <v>0</v>
      </c>
      <c r="D62" s="112">
        <f>+VS!G62</f>
        <v>0</v>
      </c>
      <c r="E62" s="112">
        <f>+VS!H62</f>
        <v>0</v>
      </c>
      <c r="F62" s="112">
        <f>+VS!M62</f>
        <v>0</v>
      </c>
      <c r="G62" s="112">
        <f>+VS!R62</f>
        <v>0</v>
      </c>
      <c r="H62" s="113"/>
      <c r="I62" s="113"/>
      <c r="J62" s="114"/>
      <c r="K62" s="115">
        <f>+VS!S62</f>
        <v>0</v>
      </c>
      <c r="L62" s="115">
        <f>+VS!T62</f>
        <v>0</v>
      </c>
    </row>
    <row r="63" spans="1:12" ht="13.5" customHeight="1">
      <c r="A63" s="110">
        <v>55</v>
      </c>
      <c r="B63" s="111" t="s">
        <v>102</v>
      </c>
      <c r="C63" s="112">
        <f>+VS!D63</f>
        <v>0</v>
      </c>
      <c r="D63" s="112">
        <f>+VS!G63</f>
        <v>0</v>
      </c>
      <c r="E63" s="112">
        <f>+VS!H63</f>
        <v>0</v>
      </c>
      <c r="F63" s="112">
        <f>+VS!M63</f>
        <v>0</v>
      </c>
      <c r="G63" s="112">
        <f>+VS!R63</f>
        <v>0</v>
      </c>
      <c r="H63" s="113"/>
      <c r="I63" s="113"/>
      <c r="J63" s="114"/>
      <c r="K63" s="115">
        <f>+VS!S63</f>
        <v>0</v>
      </c>
      <c r="L63" s="115">
        <f>+VS!T63</f>
        <v>0</v>
      </c>
    </row>
    <row r="64" spans="1:12" ht="13.5" customHeight="1">
      <c r="A64" s="110">
        <v>56</v>
      </c>
      <c r="B64" s="111" t="s">
        <v>79</v>
      </c>
      <c r="C64" s="112">
        <f>+VS!D64</f>
        <v>0</v>
      </c>
      <c r="D64" s="112">
        <f>+VS!G64</f>
        <v>0</v>
      </c>
      <c r="E64" s="112">
        <f>+VS!H64</f>
        <v>0</v>
      </c>
      <c r="F64" s="112">
        <f>+VS!M64</f>
        <v>0</v>
      </c>
      <c r="G64" s="112">
        <f>+VS!R64</f>
        <v>0</v>
      </c>
      <c r="H64" s="113"/>
      <c r="I64" s="113"/>
      <c r="J64" s="114"/>
      <c r="K64" s="115">
        <f>+VS!S64</f>
        <v>0</v>
      </c>
      <c r="L64" s="115">
        <f>+VS!T64</f>
        <v>0</v>
      </c>
    </row>
    <row r="65" spans="1:12" ht="13.5" customHeight="1">
      <c r="A65" s="110">
        <v>57</v>
      </c>
      <c r="B65" s="111" t="s">
        <v>77</v>
      </c>
      <c r="C65" s="112">
        <f>+VS!D65</f>
        <v>0</v>
      </c>
      <c r="D65" s="112">
        <f>+VS!G65</f>
        <v>0</v>
      </c>
      <c r="E65" s="112">
        <f>+VS!H65</f>
        <v>0</v>
      </c>
      <c r="F65" s="112">
        <f>+VS!M65</f>
        <v>0</v>
      </c>
      <c r="G65" s="112">
        <f>+VS!R65</f>
        <v>0</v>
      </c>
      <c r="H65" s="113"/>
      <c r="I65" s="113"/>
      <c r="J65" s="114"/>
      <c r="K65" s="115">
        <f>+VS!S65</f>
        <v>0</v>
      </c>
      <c r="L65" s="115">
        <f>+VS!T65</f>
        <v>0</v>
      </c>
    </row>
    <row r="66" spans="1:12" ht="13.5" customHeight="1">
      <c r="A66" s="110">
        <v>58</v>
      </c>
      <c r="B66" s="111" t="s">
        <v>78</v>
      </c>
      <c r="C66" s="112">
        <f>+VS!D66</f>
        <v>0</v>
      </c>
      <c r="D66" s="112">
        <f>+VS!G66</f>
        <v>0</v>
      </c>
      <c r="E66" s="112">
        <f>+VS!H66</f>
        <v>0</v>
      </c>
      <c r="F66" s="112">
        <f>+VS!M66</f>
        <v>0</v>
      </c>
      <c r="G66" s="112">
        <f>+VS!R66</f>
        <v>0</v>
      </c>
      <c r="H66" s="113"/>
      <c r="I66" s="113"/>
      <c r="J66" s="114"/>
      <c r="K66" s="115">
        <f>+VS!S66</f>
        <v>0</v>
      </c>
      <c r="L66" s="115">
        <f>+VS!T66</f>
        <v>0</v>
      </c>
    </row>
    <row r="67" spans="1:12" ht="13.5" customHeight="1">
      <c r="A67" s="110">
        <v>59</v>
      </c>
      <c r="B67" s="111" t="s">
        <v>66</v>
      </c>
      <c r="C67" s="112">
        <f>+VS!D67</f>
        <v>0</v>
      </c>
      <c r="D67" s="112">
        <f>+VS!G67</f>
        <v>0</v>
      </c>
      <c r="E67" s="112">
        <f>+VS!H67</f>
        <v>0</v>
      </c>
      <c r="F67" s="112">
        <f>+VS!M67</f>
        <v>0</v>
      </c>
      <c r="G67" s="112">
        <f>+VS!R67</f>
        <v>0</v>
      </c>
      <c r="H67" s="113"/>
      <c r="I67" s="113"/>
      <c r="J67" s="114"/>
      <c r="K67" s="115">
        <f>+VS!S67</f>
        <v>0</v>
      </c>
      <c r="L67" s="115">
        <f>+VS!T67</f>
        <v>0</v>
      </c>
    </row>
    <row r="68" spans="1:12" ht="13.5" customHeight="1">
      <c r="A68" s="110">
        <v>60</v>
      </c>
      <c r="B68" s="111" t="s">
        <v>94</v>
      </c>
      <c r="C68" s="112">
        <f>+VS!D68</f>
        <v>0</v>
      </c>
      <c r="D68" s="112">
        <f>+VS!G68</f>
        <v>0</v>
      </c>
      <c r="E68" s="112">
        <f>+VS!H68</f>
        <v>0</v>
      </c>
      <c r="F68" s="112">
        <f>+VS!M68</f>
        <v>0</v>
      </c>
      <c r="G68" s="112">
        <f>+VS!R68</f>
        <v>0</v>
      </c>
      <c r="H68" s="113"/>
      <c r="I68" s="113"/>
      <c r="J68" s="114"/>
      <c r="K68" s="115">
        <f>+VS!S68</f>
        <v>0</v>
      </c>
      <c r="L68" s="115">
        <f>+VS!T68</f>
        <v>0</v>
      </c>
    </row>
    <row r="69" spans="1:12" ht="13.5" customHeight="1">
      <c r="A69" s="110">
        <v>61</v>
      </c>
      <c r="B69" s="111" t="s">
        <v>104</v>
      </c>
      <c r="C69" s="112">
        <f>+VS!D69</f>
        <v>0</v>
      </c>
      <c r="D69" s="112">
        <f>+VS!G69</f>
        <v>0</v>
      </c>
      <c r="E69" s="112">
        <f>+VS!H69</f>
        <v>0</v>
      </c>
      <c r="F69" s="112">
        <f>+VS!M69</f>
        <v>0</v>
      </c>
      <c r="G69" s="112">
        <f>+VS!R69</f>
        <v>0</v>
      </c>
      <c r="H69" s="113"/>
      <c r="I69" s="113"/>
      <c r="J69" s="114"/>
      <c r="K69" s="115">
        <f>+VS!S69</f>
        <v>0</v>
      </c>
      <c r="L69" s="115">
        <f>+VS!T69</f>
        <v>0</v>
      </c>
    </row>
    <row r="70" spans="1:12" ht="13.5" customHeight="1">
      <c r="A70" s="110">
        <v>62</v>
      </c>
      <c r="B70" s="111" t="s">
        <v>62</v>
      </c>
      <c r="C70" s="112">
        <f>+VS!D70</f>
        <v>0</v>
      </c>
      <c r="D70" s="112">
        <f>+VS!G70</f>
        <v>0</v>
      </c>
      <c r="E70" s="112">
        <f>+VS!H70</f>
        <v>0</v>
      </c>
      <c r="F70" s="112">
        <f>+VS!M70</f>
        <v>0</v>
      </c>
      <c r="G70" s="112">
        <f>+VS!R70</f>
        <v>0</v>
      </c>
      <c r="H70" s="113"/>
      <c r="I70" s="113"/>
      <c r="J70" s="114"/>
      <c r="K70" s="115">
        <f>+VS!S70</f>
        <v>0</v>
      </c>
      <c r="L70" s="115">
        <f>+VS!T70</f>
        <v>0</v>
      </c>
    </row>
    <row r="71" spans="1:12" ht="13.5" customHeight="1">
      <c r="A71" s="110">
        <v>63</v>
      </c>
      <c r="B71" s="111" t="s">
        <v>76</v>
      </c>
      <c r="C71" s="112">
        <f>+VS!D71</f>
        <v>0</v>
      </c>
      <c r="D71" s="112">
        <f>+VS!G71</f>
        <v>0</v>
      </c>
      <c r="E71" s="112">
        <f>+VS!H71</f>
        <v>0</v>
      </c>
      <c r="F71" s="112">
        <f>+VS!M71</f>
        <v>0</v>
      </c>
      <c r="G71" s="112">
        <f>+VS!R71</f>
        <v>0</v>
      </c>
      <c r="H71" s="113"/>
      <c r="I71" s="113"/>
      <c r="J71" s="114"/>
      <c r="K71" s="115">
        <f>+VS!S71</f>
        <v>0</v>
      </c>
      <c r="L71" s="115">
        <f>+VS!T71</f>
        <v>0</v>
      </c>
    </row>
    <row r="72" spans="1:12" ht="13.5" customHeight="1">
      <c r="A72" s="110">
        <v>64</v>
      </c>
      <c r="B72" s="111" t="s">
        <v>68</v>
      </c>
      <c r="C72" s="112">
        <f>+VS!D72</f>
        <v>0</v>
      </c>
      <c r="D72" s="112">
        <f>+VS!G72</f>
        <v>0</v>
      </c>
      <c r="E72" s="112">
        <f>+VS!H72</f>
        <v>0</v>
      </c>
      <c r="F72" s="112">
        <f>+VS!M72</f>
        <v>0</v>
      </c>
      <c r="G72" s="112">
        <f>+VS!R72</f>
        <v>0</v>
      </c>
      <c r="H72" s="113"/>
      <c r="I72" s="113"/>
      <c r="J72" s="114"/>
      <c r="K72" s="115">
        <f>+VS!S72</f>
        <v>0</v>
      </c>
      <c r="L72" s="115">
        <f>+VS!T72</f>
        <v>0</v>
      </c>
    </row>
    <row r="73" spans="1:12" ht="13.5" customHeight="1">
      <c r="A73" s="110">
        <v>65</v>
      </c>
      <c r="B73" s="111" t="s">
        <v>61</v>
      </c>
      <c r="C73" s="112">
        <f>+VS!D73</f>
        <v>0</v>
      </c>
      <c r="D73" s="112">
        <f>+VS!G73</f>
        <v>0</v>
      </c>
      <c r="E73" s="112">
        <f>+VS!H73</f>
        <v>0</v>
      </c>
      <c r="F73" s="112">
        <f>+VS!M73</f>
        <v>0</v>
      </c>
      <c r="G73" s="112">
        <f>+VS!R73</f>
        <v>0</v>
      </c>
      <c r="H73" s="113"/>
      <c r="I73" s="113"/>
      <c r="J73" s="114"/>
      <c r="K73" s="115">
        <f>+VS!S73</f>
        <v>0</v>
      </c>
      <c r="L73" s="115">
        <f>+VS!T73</f>
        <v>0</v>
      </c>
    </row>
    <row r="74" spans="1:12" ht="13.5" customHeight="1">
      <c r="A74" s="110">
        <v>66</v>
      </c>
      <c r="B74" s="111" t="s">
        <v>75</v>
      </c>
      <c r="C74" s="112">
        <f>+VS!D74</f>
        <v>0</v>
      </c>
      <c r="D74" s="112">
        <f>+VS!G74</f>
        <v>0</v>
      </c>
      <c r="E74" s="112">
        <f>+VS!H74</f>
        <v>0</v>
      </c>
      <c r="F74" s="112">
        <f>+VS!M74</f>
        <v>0</v>
      </c>
      <c r="G74" s="112">
        <f>+VS!R74</f>
        <v>0</v>
      </c>
      <c r="H74" s="113"/>
      <c r="I74" s="113"/>
      <c r="J74" s="114"/>
      <c r="K74" s="115">
        <f>+VS!S74</f>
        <v>0</v>
      </c>
      <c r="L74" s="115">
        <f>+VS!T74</f>
        <v>0</v>
      </c>
    </row>
    <row r="75" spans="1:12" ht="13.5" customHeight="1">
      <c r="A75" s="110">
        <v>67</v>
      </c>
      <c r="B75" s="111" t="s">
        <v>98</v>
      </c>
      <c r="C75" s="112">
        <f>+VS!D75</f>
        <v>0</v>
      </c>
      <c r="D75" s="112">
        <f>+VS!G75</f>
        <v>0</v>
      </c>
      <c r="E75" s="112">
        <f>+VS!H75</f>
        <v>0</v>
      </c>
      <c r="F75" s="112">
        <f>+VS!M75</f>
        <v>0</v>
      </c>
      <c r="G75" s="112">
        <f>+VS!R75</f>
        <v>0</v>
      </c>
      <c r="H75" s="113"/>
      <c r="I75" s="113"/>
      <c r="J75" s="114"/>
      <c r="K75" s="115">
        <f>+VS!S75</f>
        <v>0</v>
      </c>
      <c r="L75" s="115">
        <f>+VS!T75</f>
        <v>0</v>
      </c>
    </row>
    <row r="76" spans="1:12" ht="13.5" customHeight="1">
      <c r="A76" s="110">
        <v>68</v>
      </c>
      <c r="B76" s="111" t="s">
        <v>108</v>
      </c>
      <c r="C76" s="112">
        <f>+VS!D76</f>
        <v>0</v>
      </c>
      <c r="D76" s="112">
        <f>+VS!G76</f>
        <v>0</v>
      </c>
      <c r="E76" s="112">
        <f>+VS!H76</f>
        <v>0</v>
      </c>
      <c r="F76" s="112">
        <f>+VS!M76</f>
        <v>0</v>
      </c>
      <c r="G76" s="112">
        <f>+VS!R76</f>
        <v>0</v>
      </c>
      <c r="H76" s="113"/>
      <c r="I76" s="113"/>
      <c r="J76" s="114"/>
      <c r="K76" s="115">
        <f>+VS!S76</f>
        <v>0</v>
      </c>
      <c r="L76" s="115">
        <f>+VS!T76</f>
        <v>0</v>
      </c>
    </row>
    <row r="77" spans="1:12" ht="13.5" customHeight="1">
      <c r="A77" s="110">
        <v>69</v>
      </c>
      <c r="B77" s="111" t="s">
        <v>97</v>
      </c>
      <c r="C77" s="112">
        <f>+VS!D77</f>
        <v>0</v>
      </c>
      <c r="D77" s="112">
        <f>+VS!G77</f>
        <v>0</v>
      </c>
      <c r="E77" s="112">
        <f>+VS!H77</f>
        <v>0</v>
      </c>
      <c r="F77" s="112">
        <f>+VS!M77</f>
        <v>0</v>
      </c>
      <c r="G77" s="112">
        <f>+VS!R77</f>
        <v>0</v>
      </c>
      <c r="H77" s="113"/>
      <c r="I77" s="113"/>
      <c r="J77" s="114"/>
      <c r="K77" s="115">
        <f>+VS!S77</f>
        <v>0</v>
      </c>
      <c r="L77" s="115">
        <f>+VS!T77</f>
        <v>0</v>
      </c>
    </row>
    <row r="78" spans="1:12" ht="13.5" customHeight="1">
      <c r="A78" s="110">
        <v>70</v>
      </c>
      <c r="B78" s="111" t="s">
        <v>107</v>
      </c>
      <c r="C78" s="112">
        <f>+VS!D78</f>
        <v>0</v>
      </c>
      <c r="D78" s="112">
        <f>+VS!G78</f>
        <v>0</v>
      </c>
      <c r="E78" s="112">
        <f>+VS!H78</f>
        <v>0</v>
      </c>
      <c r="F78" s="112">
        <f>+VS!M78</f>
        <v>0</v>
      </c>
      <c r="G78" s="112">
        <f>+VS!R78</f>
        <v>0</v>
      </c>
      <c r="H78" s="113"/>
      <c r="I78" s="113"/>
      <c r="J78" s="114"/>
      <c r="K78" s="115">
        <f>+VS!S78</f>
        <v>0</v>
      </c>
      <c r="L78" s="115">
        <f>+VS!T78</f>
        <v>0</v>
      </c>
    </row>
    <row r="79" spans="1:12" ht="13.5" customHeight="1">
      <c r="A79" s="110">
        <v>71</v>
      </c>
      <c r="B79" s="111" t="s">
        <v>46</v>
      </c>
      <c r="C79" s="112">
        <f>+VS!D79</f>
        <v>25</v>
      </c>
      <c r="D79" s="112">
        <f>+VS!G79</f>
        <v>67</v>
      </c>
      <c r="E79" s="112">
        <f>+VS!H79</f>
        <v>67</v>
      </c>
      <c r="F79" s="112">
        <f>+VS!M79</f>
        <v>78</v>
      </c>
      <c r="G79" s="112">
        <f>+VS!R79</f>
        <v>14</v>
      </c>
      <c r="H79" s="113"/>
      <c r="I79" s="113"/>
      <c r="J79" s="114"/>
      <c r="K79" s="115">
        <f>+VS!S79</f>
        <v>0</v>
      </c>
      <c r="L79" s="115">
        <f>+VS!T79</f>
        <v>0</v>
      </c>
    </row>
    <row r="80" spans="1:12" ht="13.5" customHeight="1">
      <c r="A80" s="110">
        <v>72</v>
      </c>
      <c r="B80" s="111" t="s">
        <v>58</v>
      </c>
      <c r="C80" s="112">
        <f>+VS!D80</f>
        <v>1</v>
      </c>
      <c r="D80" s="112">
        <f>+VS!G80</f>
        <v>0</v>
      </c>
      <c r="E80" s="112">
        <f>+VS!H80</f>
        <v>0</v>
      </c>
      <c r="F80" s="112">
        <f>+VS!M80</f>
        <v>1</v>
      </c>
      <c r="G80" s="112">
        <f>+VS!R80</f>
        <v>0</v>
      </c>
      <c r="H80" s="113"/>
      <c r="I80" s="113"/>
      <c r="J80" s="114"/>
      <c r="K80" s="115">
        <f>+VS!S80</f>
        <v>0</v>
      </c>
      <c r="L80" s="115">
        <f>+VS!T80</f>
        <v>0</v>
      </c>
    </row>
    <row r="81" spans="1:12" ht="13.5" customHeight="1">
      <c r="A81" s="110">
        <v>73</v>
      </c>
      <c r="B81" s="111" t="s">
        <v>125</v>
      </c>
      <c r="C81" s="112">
        <f>+VS!D81</f>
        <v>0</v>
      </c>
      <c r="D81" s="112">
        <f>+VS!G81</f>
        <v>255</v>
      </c>
      <c r="E81" s="112">
        <f>+VS!H81</f>
        <v>255</v>
      </c>
      <c r="F81" s="112">
        <f>+VS!M81</f>
        <v>255</v>
      </c>
      <c r="G81" s="112">
        <f>+VS!R81</f>
        <v>0</v>
      </c>
      <c r="H81" s="113"/>
      <c r="I81" s="113"/>
      <c r="J81" s="114"/>
      <c r="K81" s="115">
        <f>+VS!S81</f>
        <v>0</v>
      </c>
      <c r="L81" s="115">
        <f>+VS!T81</f>
        <v>0</v>
      </c>
    </row>
    <row r="82" spans="1:12" ht="13.5" customHeight="1">
      <c r="A82" s="110">
        <v>74</v>
      </c>
      <c r="B82" s="111" t="s">
        <v>80</v>
      </c>
      <c r="C82" s="112">
        <f>+VS!D82</f>
        <v>1</v>
      </c>
      <c r="D82" s="112">
        <f>+VS!G82</f>
        <v>67</v>
      </c>
      <c r="E82" s="112">
        <f>+VS!H82</f>
        <v>67</v>
      </c>
      <c r="F82" s="112">
        <f>+VS!M82</f>
        <v>67</v>
      </c>
      <c r="G82" s="112">
        <f>+VS!R82</f>
        <v>1</v>
      </c>
      <c r="H82" s="113">
        <v>1</v>
      </c>
      <c r="I82" s="113">
        <v>1</v>
      </c>
      <c r="J82" s="114"/>
      <c r="K82" s="115">
        <f>+VS!S82</f>
        <v>0</v>
      </c>
      <c r="L82" s="115">
        <f>+VS!T82</f>
        <v>0</v>
      </c>
    </row>
    <row r="83" spans="1:12" ht="13.5" customHeight="1">
      <c r="A83" s="110">
        <v>75</v>
      </c>
      <c r="B83" s="111" t="s">
        <v>96</v>
      </c>
      <c r="C83" s="112">
        <f>+VS!D83</f>
        <v>0</v>
      </c>
      <c r="D83" s="112">
        <f>+VS!G83</f>
        <v>0</v>
      </c>
      <c r="E83" s="112">
        <f>+VS!H83</f>
        <v>0</v>
      </c>
      <c r="F83" s="112">
        <f>+VS!M83</f>
        <v>0</v>
      </c>
      <c r="G83" s="112">
        <f>+VS!R83</f>
        <v>0</v>
      </c>
      <c r="H83" s="113"/>
      <c r="I83" s="113"/>
      <c r="J83" s="114"/>
      <c r="K83" s="115">
        <f>+VS!S83</f>
        <v>0</v>
      </c>
      <c r="L83" s="115">
        <f>+VS!T83</f>
        <v>0</v>
      </c>
    </row>
    <row r="84" spans="1:12" ht="13.5" customHeight="1">
      <c r="A84" s="110">
        <v>76</v>
      </c>
      <c r="B84" s="111" t="s">
        <v>106</v>
      </c>
      <c r="C84" s="112">
        <f>+VS!D84</f>
        <v>0</v>
      </c>
      <c r="D84" s="112">
        <f>+VS!G84</f>
        <v>0</v>
      </c>
      <c r="E84" s="112">
        <f>+VS!H84</f>
        <v>0</v>
      </c>
      <c r="F84" s="112">
        <f>+VS!M84</f>
        <v>0</v>
      </c>
      <c r="G84" s="112">
        <f>+VS!R84</f>
        <v>0</v>
      </c>
      <c r="H84" s="113"/>
      <c r="I84" s="113"/>
      <c r="J84" s="114"/>
      <c r="K84" s="115">
        <f>+VS!S84</f>
        <v>0</v>
      </c>
      <c r="L84" s="115">
        <f>+VS!T84</f>
        <v>0</v>
      </c>
    </row>
    <row r="85" spans="1:12" ht="13.5" customHeight="1">
      <c r="A85" s="110">
        <v>77</v>
      </c>
      <c r="B85" s="117" t="s">
        <v>191</v>
      </c>
      <c r="C85" s="112">
        <f>+VS!D85</f>
        <v>0</v>
      </c>
      <c r="D85" s="112">
        <f>+VS!G85</f>
        <v>0</v>
      </c>
      <c r="E85" s="112">
        <f>+VS!H85</f>
        <v>0</v>
      </c>
      <c r="F85" s="112">
        <f>+VS!M85</f>
        <v>0</v>
      </c>
      <c r="G85" s="112">
        <f>+VS!R85</f>
        <v>0</v>
      </c>
      <c r="H85" s="113"/>
      <c r="I85" s="113"/>
      <c r="J85" s="114"/>
      <c r="K85" s="115">
        <f>+VS!S85</f>
        <v>0</v>
      </c>
      <c r="L85" s="115">
        <f>+VS!T85</f>
        <v>0</v>
      </c>
    </row>
    <row r="86" spans="1:12" ht="13.5" customHeight="1">
      <c r="A86" s="110">
        <v>78</v>
      </c>
      <c r="B86" s="111" t="s">
        <v>65</v>
      </c>
      <c r="C86" s="112">
        <f>+VS!D86</f>
        <v>0</v>
      </c>
      <c r="D86" s="112">
        <f>+VS!G86</f>
        <v>1</v>
      </c>
      <c r="E86" s="112">
        <f>+VS!H86</f>
        <v>1</v>
      </c>
      <c r="F86" s="112">
        <f>+VS!M86</f>
        <v>1</v>
      </c>
      <c r="G86" s="112">
        <f>+VS!R86</f>
        <v>0</v>
      </c>
      <c r="H86" s="113"/>
      <c r="I86" s="113"/>
      <c r="J86" s="114"/>
      <c r="K86" s="115">
        <f>+VS!S86</f>
        <v>0</v>
      </c>
      <c r="L86" s="115">
        <f>+VS!T86</f>
        <v>0</v>
      </c>
    </row>
    <row r="87" spans="1:12" ht="13.5" customHeight="1">
      <c r="A87" s="110">
        <v>79</v>
      </c>
      <c r="B87" s="111" t="s">
        <v>95</v>
      </c>
      <c r="C87" s="112">
        <f>+VS!D87</f>
        <v>0</v>
      </c>
      <c r="D87" s="112">
        <f>+VS!G87</f>
        <v>0</v>
      </c>
      <c r="E87" s="112">
        <f>+VS!H87</f>
        <v>0</v>
      </c>
      <c r="F87" s="112">
        <f>+VS!M87</f>
        <v>0</v>
      </c>
      <c r="G87" s="112">
        <f>+VS!R87</f>
        <v>0</v>
      </c>
      <c r="H87" s="113"/>
      <c r="I87" s="113"/>
      <c r="J87" s="114"/>
      <c r="K87" s="115">
        <f>+VS!S87</f>
        <v>0</v>
      </c>
      <c r="L87" s="115">
        <f>+VS!T87</f>
        <v>0</v>
      </c>
    </row>
    <row r="88" spans="1:12" ht="13.5" customHeight="1">
      <c r="A88" s="110">
        <v>80</v>
      </c>
      <c r="B88" s="111" t="s">
        <v>105</v>
      </c>
      <c r="C88" s="112">
        <f>+VS!D88</f>
        <v>0</v>
      </c>
      <c r="D88" s="112">
        <f>+VS!G88</f>
        <v>0</v>
      </c>
      <c r="E88" s="112">
        <f>+VS!H88</f>
        <v>0</v>
      </c>
      <c r="F88" s="112">
        <f>+VS!M88</f>
        <v>0</v>
      </c>
      <c r="G88" s="112">
        <f>+VS!R88</f>
        <v>0</v>
      </c>
      <c r="H88" s="113"/>
      <c r="I88" s="113"/>
      <c r="J88" s="114"/>
      <c r="K88" s="115">
        <f>+VS!S88</f>
        <v>0</v>
      </c>
      <c r="L88" s="115">
        <f>+VS!T88</f>
        <v>0</v>
      </c>
    </row>
    <row r="89" spans="1:12" ht="13.5" customHeight="1">
      <c r="A89" s="110">
        <v>81</v>
      </c>
      <c r="B89" s="111" t="s">
        <v>159</v>
      </c>
      <c r="C89" s="112">
        <f>+VS!D89</f>
        <v>0</v>
      </c>
      <c r="D89" s="112">
        <f>+VS!G89</f>
        <v>8</v>
      </c>
      <c r="E89" s="112">
        <f>+VS!H89</f>
        <v>8</v>
      </c>
      <c r="F89" s="112">
        <f>+VS!M89</f>
        <v>8</v>
      </c>
      <c r="G89" s="112">
        <f>+VS!R89</f>
        <v>0</v>
      </c>
      <c r="H89" s="113"/>
      <c r="I89" s="113"/>
      <c r="J89" s="114"/>
      <c r="K89" s="115">
        <f>+VS!S89</f>
        <v>0</v>
      </c>
      <c r="L89" s="115">
        <f>+VS!T89</f>
        <v>0</v>
      </c>
    </row>
    <row r="90" spans="1:12" ht="13.5" customHeight="1">
      <c r="A90" s="110">
        <v>82</v>
      </c>
      <c r="B90" s="116" t="s">
        <v>156</v>
      </c>
      <c r="C90" s="112">
        <f>+VS!D90</f>
        <v>1</v>
      </c>
      <c r="D90" s="112">
        <f>+VS!G90</f>
        <v>1</v>
      </c>
      <c r="E90" s="112">
        <f>+VS!H90</f>
        <v>0</v>
      </c>
      <c r="F90" s="112">
        <f>+VS!M90</f>
        <v>2</v>
      </c>
      <c r="G90" s="112">
        <f>+VS!R90</f>
        <v>0</v>
      </c>
      <c r="H90" s="113"/>
      <c r="I90" s="113"/>
      <c r="J90" s="114"/>
      <c r="K90" s="115">
        <f>+VS!S90</f>
        <v>0</v>
      </c>
      <c r="L90" s="115">
        <f>+VS!T90</f>
        <v>0</v>
      </c>
    </row>
    <row r="91" spans="1:12" ht="13.5" customHeight="1">
      <c r="A91" s="110">
        <v>83</v>
      </c>
      <c r="B91" s="116" t="s">
        <v>157</v>
      </c>
      <c r="C91" s="112">
        <f>+VS!D91</f>
        <v>0</v>
      </c>
      <c r="D91" s="112">
        <f>+VS!G91</f>
        <v>0</v>
      </c>
      <c r="E91" s="112">
        <f>+VS!H91</f>
        <v>0</v>
      </c>
      <c r="F91" s="112">
        <f>+VS!M91</f>
        <v>0</v>
      </c>
      <c r="G91" s="112">
        <f>+VS!R91</f>
        <v>0</v>
      </c>
      <c r="H91" s="113"/>
      <c r="I91" s="113"/>
      <c r="J91" s="114"/>
      <c r="K91" s="115">
        <f>+VS!S91</f>
        <v>0</v>
      </c>
      <c r="L91" s="115">
        <f>+VS!T91</f>
        <v>0</v>
      </c>
    </row>
    <row r="92" spans="1:12" ht="13.5" customHeight="1">
      <c r="A92" s="110">
        <v>84</v>
      </c>
      <c r="B92" s="116" t="s">
        <v>158</v>
      </c>
      <c r="C92" s="112">
        <f>+VS!D92</f>
        <v>0</v>
      </c>
      <c r="D92" s="112">
        <f>+VS!G92</f>
        <v>0</v>
      </c>
      <c r="E92" s="112">
        <f>+VS!H92</f>
        <v>0</v>
      </c>
      <c r="F92" s="112">
        <f>+VS!M92</f>
        <v>0</v>
      </c>
      <c r="G92" s="112">
        <f>+VS!R92</f>
        <v>0</v>
      </c>
      <c r="H92" s="113"/>
      <c r="I92" s="113"/>
      <c r="J92" s="114"/>
      <c r="K92" s="115">
        <f>+VS!S92</f>
        <v>0</v>
      </c>
      <c r="L92" s="115">
        <f>+VS!T92</f>
        <v>0</v>
      </c>
    </row>
    <row r="93" spans="1:12" ht="13.5" customHeight="1">
      <c r="A93" s="110">
        <v>85</v>
      </c>
      <c r="B93" s="116" t="s">
        <v>168</v>
      </c>
      <c r="C93" s="112">
        <f>+VS!D93</f>
        <v>0</v>
      </c>
      <c r="D93" s="112">
        <f>+VS!G93</f>
        <v>0</v>
      </c>
      <c r="E93" s="112">
        <f>+VS!H93</f>
        <v>0</v>
      </c>
      <c r="F93" s="112">
        <f>+VS!M93</f>
        <v>0</v>
      </c>
      <c r="G93" s="112">
        <f>+VS!R93</f>
        <v>0</v>
      </c>
      <c r="H93" s="113"/>
      <c r="I93" s="113"/>
      <c r="J93" s="114"/>
      <c r="K93" s="115">
        <f>+VS!S93</f>
        <v>0</v>
      </c>
      <c r="L93" s="115">
        <f>+VS!T93</f>
        <v>0</v>
      </c>
    </row>
    <row r="94" spans="1:12" ht="13.5" customHeight="1">
      <c r="A94" s="110">
        <v>86</v>
      </c>
      <c r="B94" s="116" t="s">
        <v>169</v>
      </c>
      <c r="C94" s="112">
        <f>+VS!D94</f>
        <v>2</v>
      </c>
      <c r="D94" s="112">
        <f>+VS!G94</f>
        <v>3</v>
      </c>
      <c r="E94" s="112">
        <f>+VS!H94</f>
        <v>3</v>
      </c>
      <c r="F94" s="112">
        <f>+VS!M94</f>
        <v>4</v>
      </c>
      <c r="G94" s="112">
        <f>+VS!R94</f>
        <v>1</v>
      </c>
      <c r="H94" s="113"/>
      <c r="I94" s="113"/>
      <c r="J94" s="114"/>
      <c r="K94" s="115">
        <f>+VS!S94</f>
        <v>0</v>
      </c>
      <c r="L94" s="115">
        <f>+VS!T94</f>
        <v>0</v>
      </c>
    </row>
    <row r="95" spans="1:12" ht="13.5" customHeight="1">
      <c r="A95" s="110">
        <v>87</v>
      </c>
      <c r="B95" s="116" t="s">
        <v>186</v>
      </c>
      <c r="C95" s="112">
        <f>+VS!D95</f>
        <v>0</v>
      </c>
      <c r="D95" s="112">
        <f>+VS!G95</f>
        <v>0</v>
      </c>
      <c r="E95" s="112">
        <f>+VS!H95</f>
        <v>0</v>
      </c>
      <c r="F95" s="112">
        <f>+VS!M95</f>
        <v>0</v>
      </c>
      <c r="G95" s="112">
        <f>+VS!R95</f>
        <v>0</v>
      </c>
      <c r="H95" s="113"/>
      <c r="I95" s="113"/>
      <c r="J95" s="114"/>
      <c r="K95" s="115">
        <f>+VS!S95</f>
        <v>0</v>
      </c>
      <c r="L95" s="115">
        <f>+VS!T95</f>
        <v>0</v>
      </c>
    </row>
    <row r="96" spans="1:12" ht="13.5" customHeight="1">
      <c r="A96" s="110">
        <v>88</v>
      </c>
      <c r="B96" s="116" t="s">
        <v>172</v>
      </c>
      <c r="C96" s="112">
        <f>+VS!D96</f>
        <v>0</v>
      </c>
      <c r="D96" s="112">
        <f>+VS!G96</f>
        <v>0</v>
      </c>
      <c r="E96" s="112">
        <f>+VS!H96</f>
        <v>0</v>
      </c>
      <c r="F96" s="112">
        <f>+VS!M96</f>
        <v>0</v>
      </c>
      <c r="G96" s="112">
        <f>+VS!R96</f>
        <v>0</v>
      </c>
      <c r="H96" s="113"/>
      <c r="I96" s="113"/>
      <c r="J96" s="114"/>
      <c r="K96" s="115">
        <f>+VS!S96</f>
        <v>0</v>
      </c>
      <c r="L96" s="115">
        <f>+VS!T96</f>
        <v>0</v>
      </c>
    </row>
    <row r="97" spans="1:12" ht="13.5" customHeight="1">
      <c r="A97" s="110">
        <v>89</v>
      </c>
      <c r="B97" s="116" t="s">
        <v>173</v>
      </c>
      <c r="C97" s="112">
        <f>+VS!D97</f>
        <v>0</v>
      </c>
      <c r="D97" s="112">
        <f>+VS!G97</f>
        <v>0</v>
      </c>
      <c r="E97" s="112">
        <f>+VS!H97</f>
        <v>0</v>
      </c>
      <c r="F97" s="112">
        <f>+VS!M97</f>
        <v>0</v>
      </c>
      <c r="G97" s="112">
        <f>+VS!R97</f>
        <v>0</v>
      </c>
      <c r="H97" s="113"/>
      <c r="I97" s="113"/>
      <c r="J97" s="114"/>
      <c r="K97" s="115">
        <f>+VS!S97</f>
        <v>0</v>
      </c>
      <c r="L97" s="115">
        <f>+VS!T97</f>
        <v>0</v>
      </c>
    </row>
    <row r="98" spans="1:12" ht="13.5" customHeight="1">
      <c r="A98" s="110">
        <v>90</v>
      </c>
      <c r="B98" s="116" t="s">
        <v>174</v>
      </c>
      <c r="C98" s="112">
        <f>+VS!D98</f>
        <v>0</v>
      </c>
      <c r="D98" s="112">
        <f>+VS!G98</f>
        <v>0</v>
      </c>
      <c r="E98" s="112">
        <f>+VS!H98</f>
        <v>0</v>
      </c>
      <c r="F98" s="112">
        <f>+VS!M98</f>
        <v>0</v>
      </c>
      <c r="G98" s="112">
        <f>+VS!R98</f>
        <v>0</v>
      </c>
      <c r="H98" s="113"/>
      <c r="I98" s="113"/>
      <c r="J98" s="114"/>
      <c r="K98" s="115">
        <f>+VS!S98</f>
        <v>0</v>
      </c>
      <c r="L98" s="115">
        <f>+VS!T98</f>
        <v>0</v>
      </c>
    </row>
    <row r="99" spans="1:12" ht="13.5" customHeight="1">
      <c r="A99" s="110">
        <v>91</v>
      </c>
      <c r="B99" s="116" t="s">
        <v>177</v>
      </c>
      <c r="C99" s="112">
        <f>+VS!D99</f>
        <v>0</v>
      </c>
      <c r="D99" s="112">
        <f>+VS!G99</f>
        <v>0</v>
      </c>
      <c r="E99" s="112">
        <f>+VS!H99</f>
        <v>0</v>
      </c>
      <c r="F99" s="112">
        <f>+VS!M99</f>
        <v>0</v>
      </c>
      <c r="G99" s="112">
        <f>+VS!R99</f>
        <v>0</v>
      </c>
      <c r="H99" s="113"/>
      <c r="I99" s="113"/>
      <c r="J99" s="114"/>
      <c r="K99" s="115">
        <f>+VS!S99</f>
        <v>0</v>
      </c>
      <c r="L99" s="115">
        <f>+VS!T99</f>
        <v>0</v>
      </c>
    </row>
    <row r="100" spans="1:12" ht="13.5" customHeight="1">
      <c r="A100" s="110">
        <v>92</v>
      </c>
      <c r="B100" s="116" t="s">
        <v>175</v>
      </c>
      <c r="C100" s="112">
        <f>+VS!D100</f>
        <v>0</v>
      </c>
      <c r="D100" s="112">
        <f>+VS!G100</f>
        <v>0</v>
      </c>
      <c r="E100" s="112">
        <f>+VS!H100</f>
        <v>0</v>
      </c>
      <c r="F100" s="112">
        <f>+VS!M100</f>
        <v>0</v>
      </c>
      <c r="G100" s="112">
        <f>+VS!R100</f>
        <v>0</v>
      </c>
      <c r="H100" s="113"/>
      <c r="I100" s="113"/>
      <c r="J100" s="114"/>
      <c r="K100" s="115">
        <f>+VS!S100</f>
        <v>0</v>
      </c>
      <c r="L100" s="115">
        <f>+VS!T100</f>
        <v>0</v>
      </c>
    </row>
    <row r="101" spans="1:12" ht="13.5" customHeight="1">
      <c r="A101" s="110">
        <v>93</v>
      </c>
      <c r="B101" s="116" t="s">
        <v>176</v>
      </c>
      <c r="C101" s="112">
        <f>+VS!D101</f>
        <v>0</v>
      </c>
      <c r="D101" s="112">
        <f>+VS!G101</f>
        <v>0</v>
      </c>
      <c r="E101" s="112">
        <f>+VS!H101</f>
        <v>0</v>
      </c>
      <c r="F101" s="112">
        <f>+VS!M101</f>
        <v>0</v>
      </c>
      <c r="G101" s="112">
        <f>+VS!R101</f>
        <v>0</v>
      </c>
      <c r="H101" s="113"/>
      <c r="I101" s="113"/>
      <c r="J101" s="114"/>
      <c r="K101" s="115">
        <f>+VS!S101</f>
        <v>0</v>
      </c>
      <c r="L101" s="115">
        <f>+VS!T101</f>
        <v>0</v>
      </c>
    </row>
    <row r="102" spans="1:12" ht="13.5" customHeight="1">
      <c r="A102" s="110">
        <v>94</v>
      </c>
      <c r="B102" s="116" t="s">
        <v>187</v>
      </c>
      <c r="C102" s="112">
        <f>+VS!D102</f>
        <v>0</v>
      </c>
      <c r="D102" s="112">
        <f>+VS!G102</f>
        <v>0</v>
      </c>
      <c r="E102" s="112">
        <f>+VS!H102</f>
        <v>0</v>
      </c>
      <c r="F102" s="112">
        <f>+VS!M102</f>
        <v>0</v>
      </c>
      <c r="G102" s="112">
        <f>+VS!R102</f>
        <v>0</v>
      </c>
      <c r="H102" s="113"/>
      <c r="I102" s="113"/>
      <c r="J102" s="114"/>
      <c r="K102" s="115">
        <f>+VS!S102</f>
        <v>0</v>
      </c>
      <c r="L102" s="115">
        <f>+VS!T102</f>
        <v>0</v>
      </c>
    </row>
    <row r="103" spans="1:12" ht="13.5" customHeight="1">
      <c r="A103" s="110">
        <v>95</v>
      </c>
      <c r="B103" s="116" t="s">
        <v>179</v>
      </c>
      <c r="C103" s="112">
        <f>+VS!D103</f>
        <v>0</v>
      </c>
      <c r="D103" s="112">
        <f>+VS!G103</f>
        <v>0</v>
      </c>
      <c r="E103" s="112">
        <f>+VS!H103</f>
        <v>0</v>
      </c>
      <c r="F103" s="112">
        <f>+VS!M103</f>
        <v>0</v>
      </c>
      <c r="G103" s="112">
        <f>+VS!R103</f>
        <v>0</v>
      </c>
      <c r="H103" s="113"/>
      <c r="I103" s="113"/>
      <c r="J103" s="114"/>
      <c r="K103" s="115">
        <f>+VS!S103</f>
        <v>0</v>
      </c>
      <c r="L103" s="115">
        <f>+VS!T103</f>
        <v>0</v>
      </c>
    </row>
    <row r="104" spans="1:12" ht="13.5" customHeight="1">
      <c r="A104" s="110">
        <v>96</v>
      </c>
      <c r="B104" s="116" t="s">
        <v>180</v>
      </c>
      <c r="C104" s="112">
        <f>+VS!D104</f>
        <v>0</v>
      </c>
      <c r="D104" s="112">
        <f>+VS!G104</f>
        <v>0</v>
      </c>
      <c r="E104" s="112">
        <f>+VS!H104</f>
        <v>0</v>
      </c>
      <c r="F104" s="112">
        <f>+VS!M104</f>
        <v>0</v>
      </c>
      <c r="G104" s="112">
        <f>+VS!R104</f>
        <v>0</v>
      </c>
      <c r="H104" s="113"/>
      <c r="I104" s="113"/>
      <c r="J104" s="114"/>
      <c r="K104" s="115">
        <f>+VS!S104</f>
        <v>0</v>
      </c>
      <c r="L104" s="115">
        <f>+VS!T104</f>
        <v>0</v>
      </c>
    </row>
    <row r="105" spans="1:12" ht="13.5" customHeight="1">
      <c r="A105" s="110">
        <v>97</v>
      </c>
      <c r="B105" s="116" t="s">
        <v>243</v>
      </c>
      <c r="C105" s="112">
        <f>+VS!D105</f>
        <v>0</v>
      </c>
      <c r="D105" s="112">
        <f>+VS!G105</f>
        <v>0</v>
      </c>
      <c r="E105" s="112">
        <f>+VS!H105</f>
        <v>0</v>
      </c>
      <c r="F105" s="112">
        <f>+VS!M105</f>
        <v>0</v>
      </c>
      <c r="G105" s="112">
        <f>+VS!R105</f>
        <v>0</v>
      </c>
      <c r="H105" s="113"/>
      <c r="I105" s="113"/>
      <c r="J105" s="114"/>
      <c r="K105" s="115">
        <f>+VS!S105</f>
        <v>0</v>
      </c>
      <c r="L105" s="115">
        <f>+VS!T105</f>
        <v>0</v>
      </c>
    </row>
    <row r="106" spans="1:12" ht="13.5" customHeight="1">
      <c r="A106" s="110">
        <v>98</v>
      </c>
      <c r="B106" s="116" t="s">
        <v>244</v>
      </c>
      <c r="C106" s="112">
        <f>+VS!D106</f>
        <v>0</v>
      </c>
      <c r="D106" s="112">
        <f>+VS!G106</f>
        <v>0</v>
      </c>
      <c r="E106" s="112">
        <f>+VS!H106</f>
        <v>0</v>
      </c>
      <c r="F106" s="112">
        <f>+VS!M106</f>
        <v>0</v>
      </c>
      <c r="G106" s="112">
        <f>+VS!R106</f>
        <v>0</v>
      </c>
      <c r="H106" s="113"/>
      <c r="I106" s="113"/>
      <c r="J106" s="114"/>
      <c r="K106" s="115">
        <f>+VS!S106</f>
        <v>0</v>
      </c>
      <c r="L106" s="115">
        <f>+VS!T106</f>
        <v>0</v>
      </c>
    </row>
    <row r="107" spans="1:12" ht="13.5" customHeight="1">
      <c r="A107" s="110">
        <v>99</v>
      </c>
      <c r="B107" s="116" t="s">
        <v>181</v>
      </c>
      <c r="C107" s="112">
        <f>+VS!D107</f>
        <v>0</v>
      </c>
      <c r="D107" s="112">
        <f>+VS!G107</f>
        <v>0</v>
      </c>
      <c r="E107" s="112">
        <f>+VS!H107</f>
        <v>0</v>
      </c>
      <c r="F107" s="112">
        <f>+VS!M107</f>
        <v>0</v>
      </c>
      <c r="G107" s="112">
        <f>+VS!R107</f>
        <v>0</v>
      </c>
      <c r="H107" s="113"/>
      <c r="I107" s="113"/>
      <c r="J107" s="114"/>
      <c r="K107" s="115">
        <f>+VS!S107</f>
        <v>0</v>
      </c>
      <c r="L107" s="115">
        <f>+VS!T107</f>
        <v>0</v>
      </c>
    </row>
    <row r="108" spans="1:12" ht="13.5" customHeight="1">
      <c r="A108" s="110">
        <v>100</v>
      </c>
      <c r="B108" s="116" t="s">
        <v>182</v>
      </c>
      <c r="C108" s="112">
        <f>+VS!D108</f>
        <v>0</v>
      </c>
      <c r="D108" s="112">
        <f>+VS!G108</f>
        <v>0</v>
      </c>
      <c r="E108" s="112">
        <f>+VS!H108</f>
        <v>0</v>
      </c>
      <c r="F108" s="112">
        <f>+VS!M108</f>
        <v>0</v>
      </c>
      <c r="G108" s="112">
        <f>+VS!R108</f>
        <v>0</v>
      </c>
      <c r="H108" s="113"/>
      <c r="I108" s="113"/>
      <c r="J108" s="114"/>
      <c r="K108" s="115">
        <f>+VS!S108</f>
        <v>0</v>
      </c>
      <c r="L108" s="115">
        <f>+VS!T108</f>
        <v>0</v>
      </c>
    </row>
    <row r="109" spans="1:12" ht="13.5" customHeight="1">
      <c r="A109" s="110">
        <v>101</v>
      </c>
      <c r="B109" s="116" t="s">
        <v>183</v>
      </c>
      <c r="C109" s="112">
        <f>+VS!D109</f>
        <v>0</v>
      </c>
      <c r="D109" s="112">
        <f>+VS!G109</f>
        <v>0</v>
      </c>
      <c r="E109" s="112">
        <f>+VS!H109</f>
        <v>0</v>
      </c>
      <c r="F109" s="112">
        <f>+VS!M109</f>
        <v>0</v>
      </c>
      <c r="G109" s="112">
        <f>+VS!R109</f>
        <v>0</v>
      </c>
      <c r="H109" s="113"/>
      <c r="I109" s="113"/>
      <c r="J109" s="114"/>
      <c r="K109" s="115">
        <f>+VS!S109</f>
        <v>0</v>
      </c>
      <c r="L109" s="115">
        <f>+VS!T109</f>
        <v>0</v>
      </c>
    </row>
    <row r="110" spans="1:12" ht="13.5" customHeight="1">
      <c r="A110" s="110">
        <v>102</v>
      </c>
      <c r="B110" s="116" t="s">
        <v>184</v>
      </c>
      <c r="C110" s="112">
        <f>+VS!D110</f>
        <v>0</v>
      </c>
      <c r="D110" s="112">
        <f>+VS!G110</f>
        <v>0</v>
      </c>
      <c r="E110" s="112">
        <f>+VS!H110</f>
        <v>0</v>
      </c>
      <c r="F110" s="112">
        <f>+VS!M110</f>
        <v>0</v>
      </c>
      <c r="G110" s="112">
        <f>+VS!R110</f>
        <v>0</v>
      </c>
      <c r="H110" s="113"/>
      <c r="I110" s="113"/>
      <c r="J110" s="114"/>
      <c r="K110" s="115">
        <f>+VS!S110</f>
        <v>0</v>
      </c>
      <c r="L110" s="115">
        <f>+VS!T110</f>
        <v>0</v>
      </c>
    </row>
    <row r="111" spans="1:12" ht="13.5" customHeight="1">
      <c r="A111" s="110">
        <v>103</v>
      </c>
      <c r="B111" s="116" t="s">
        <v>192</v>
      </c>
      <c r="C111" s="112">
        <f>+VS!D111</f>
        <v>10</v>
      </c>
      <c r="D111" s="112">
        <f>+VS!G111</f>
        <v>172</v>
      </c>
      <c r="E111" s="112">
        <f>+VS!H111</f>
        <v>172</v>
      </c>
      <c r="F111" s="112">
        <f>+VS!M111</f>
        <v>157</v>
      </c>
      <c r="G111" s="112">
        <f>+VS!R111</f>
        <v>25</v>
      </c>
      <c r="H111" s="113"/>
      <c r="I111" s="113">
        <v>5</v>
      </c>
      <c r="J111" s="114"/>
      <c r="K111" s="115">
        <f>+VS!S111</f>
        <v>0</v>
      </c>
      <c r="L111" s="115">
        <f>+VS!T111</f>
        <v>4</v>
      </c>
    </row>
    <row r="112" spans="1:12" ht="13.5" customHeight="1">
      <c r="A112" s="110">
        <v>104</v>
      </c>
      <c r="B112" s="116" t="s">
        <v>210</v>
      </c>
      <c r="C112" s="112">
        <f>+VS!D112</f>
        <v>0</v>
      </c>
      <c r="D112" s="112">
        <f>+VS!G112</f>
        <v>0</v>
      </c>
      <c r="E112" s="112">
        <f>+VS!H112</f>
        <v>0</v>
      </c>
      <c r="F112" s="112">
        <f>+VS!M112</f>
        <v>0</v>
      </c>
      <c r="G112" s="112">
        <f>+VS!R112</f>
        <v>0</v>
      </c>
      <c r="H112" s="113"/>
      <c r="I112" s="113"/>
      <c r="J112" s="114"/>
      <c r="K112" s="115">
        <f>+VS!S112</f>
        <v>0</v>
      </c>
      <c r="L112" s="115">
        <f>+VS!T112</f>
        <v>0</v>
      </c>
    </row>
    <row r="113" spans="1:12" ht="13.5" customHeight="1">
      <c r="A113" s="110">
        <v>105</v>
      </c>
      <c r="B113" s="116" t="s">
        <v>211</v>
      </c>
      <c r="C113" s="112">
        <f>+VS!D113</f>
        <v>0</v>
      </c>
      <c r="D113" s="112">
        <f>+VS!G113</f>
        <v>0</v>
      </c>
      <c r="E113" s="112">
        <f>+VS!H113</f>
        <v>0</v>
      </c>
      <c r="F113" s="112">
        <f>+VS!M113</f>
        <v>0</v>
      </c>
      <c r="G113" s="112">
        <f>+VS!R113</f>
        <v>0</v>
      </c>
      <c r="H113" s="113"/>
      <c r="I113" s="113"/>
      <c r="J113" s="114"/>
      <c r="K113" s="115">
        <f>+VS!S113</f>
        <v>0</v>
      </c>
      <c r="L113" s="115">
        <f>+VS!T113</f>
        <v>0</v>
      </c>
    </row>
    <row r="114" spans="1:12" ht="13.5" customHeight="1">
      <c r="A114" s="110">
        <v>106</v>
      </c>
      <c r="B114" s="116" t="s">
        <v>212</v>
      </c>
      <c r="C114" s="112">
        <f>+VS!D114</f>
        <v>0</v>
      </c>
      <c r="D114" s="112">
        <f>+VS!G114</f>
        <v>0</v>
      </c>
      <c r="E114" s="112">
        <f>+VS!H114</f>
        <v>0</v>
      </c>
      <c r="F114" s="112">
        <f>+VS!M114</f>
        <v>0</v>
      </c>
      <c r="G114" s="112">
        <f>+VS!R114</f>
        <v>0</v>
      </c>
      <c r="H114" s="113"/>
      <c r="I114" s="113"/>
      <c r="J114" s="114"/>
      <c r="K114" s="115">
        <f>+VS!S114</f>
        <v>0</v>
      </c>
      <c r="L114" s="115">
        <f>+VS!T114</f>
        <v>0</v>
      </c>
    </row>
    <row r="115" spans="1:12" ht="13.5" customHeight="1">
      <c r="A115" s="110">
        <v>107</v>
      </c>
      <c r="B115" s="116" t="s">
        <v>213</v>
      </c>
      <c r="C115" s="112">
        <f>+VS!D115</f>
        <v>0</v>
      </c>
      <c r="D115" s="112">
        <f>+VS!G115</f>
        <v>0</v>
      </c>
      <c r="E115" s="112">
        <f>+VS!H115</f>
        <v>0</v>
      </c>
      <c r="F115" s="112">
        <f>+VS!M115</f>
        <v>0</v>
      </c>
      <c r="G115" s="112">
        <f>+VS!R115</f>
        <v>0</v>
      </c>
      <c r="H115" s="113"/>
      <c r="I115" s="113"/>
      <c r="J115" s="114"/>
      <c r="K115" s="115">
        <f>+VS!S115</f>
        <v>0</v>
      </c>
      <c r="L115" s="115">
        <f>+VS!T115</f>
        <v>0</v>
      </c>
    </row>
    <row r="116" spans="1:12" ht="13.5" customHeight="1">
      <c r="A116" s="110">
        <v>108</v>
      </c>
      <c r="B116" s="116" t="s">
        <v>229</v>
      </c>
      <c r="C116" s="112">
        <f>+VS!D116</f>
        <v>0</v>
      </c>
      <c r="D116" s="112">
        <f>+VS!G116</f>
        <v>27</v>
      </c>
      <c r="E116" s="112">
        <f>+VS!H116</f>
        <v>27</v>
      </c>
      <c r="F116" s="112">
        <f>+VS!M116</f>
        <v>27</v>
      </c>
      <c r="G116" s="112">
        <f>+VS!R116</f>
        <v>0</v>
      </c>
      <c r="H116" s="113"/>
      <c r="I116" s="113"/>
      <c r="J116" s="114"/>
      <c r="K116" s="115">
        <f>+VS!S116</f>
        <v>0</v>
      </c>
      <c r="L116" s="115">
        <f>+VS!T116</f>
        <v>0</v>
      </c>
    </row>
    <row r="117" spans="1:12" ht="13.5" customHeight="1">
      <c r="A117" s="110">
        <v>109</v>
      </c>
      <c r="B117" s="116" t="s">
        <v>250</v>
      </c>
      <c r="C117" s="112">
        <f>+VS!D117</f>
        <v>0</v>
      </c>
      <c r="D117" s="112">
        <f>+VS!G117</f>
        <v>0</v>
      </c>
      <c r="E117" s="112">
        <f>+VS!H117</f>
        <v>0</v>
      </c>
      <c r="F117" s="112">
        <f>+VS!M117</f>
        <v>0</v>
      </c>
      <c r="G117" s="112">
        <f>+VS!R117</f>
        <v>0</v>
      </c>
      <c r="H117" s="113"/>
      <c r="I117" s="113"/>
      <c r="J117" s="114"/>
      <c r="K117" s="115">
        <f>+VS!S117</f>
        <v>0</v>
      </c>
      <c r="L117" s="115">
        <f>+VS!T117</f>
        <v>0</v>
      </c>
    </row>
    <row r="118" spans="1:12" ht="13.5" customHeight="1">
      <c r="A118" s="110">
        <v>110</v>
      </c>
      <c r="B118" s="116" t="s">
        <v>249</v>
      </c>
      <c r="C118" s="112">
        <f>+VS!D118</f>
        <v>0</v>
      </c>
      <c r="D118" s="112">
        <f>+VS!G118</f>
        <v>0</v>
      </c>
      <c r="E118" s="112">
        <f>+VS!H118</f>
        <v>0</v>
      </c>
      <c r="F118" s="112">
        <f>+VS!M118</f>
        <v>0</v>
      </c>
      <c r="G118" s="112">
        <f>+VS!R118</f>
        <v>0</v>
      </c>
      <c r="H118" s="113"/>
      <c r="I118" s="113"/>
      <c r="J118" s="114"/>
      <c r="K118" s="115">
        <f>+VS!S118</f>
        <v>0</v>
      </c>
      <c r="L118" s="115">
        <f>+VS!T118</f>
        <v>0</v>
      </c>
    </row>
    <row r="119" spans="1:12" ht="13.5" customHeight="1">
      <c r="A119" s="110">
        <v>111</v>
      </c>
      <c r="B119" s="116" t="s">
        <v>251</v>
      </c>
      <c r="C119" s="112">
        <f>+VS!D119</f>
        <v>0</v>
      </c>
      <c r="D119" s="112">
        <f>+VS!G119</f>
        <v>0</v>
      </c>
      <c r="E119" s="112">
        <f>+VS!H119</f>
        <v>0</v>
      </c>
      <c r="F119" s="112">
        <f>+VS!M119</f>
        <v>0</v>
      </c>
      <c r="G119" s="112">
        <f>+VS!R119</f>
        <v>0</v>
      </c>
      <c r="H119" s="113"/>
      <c r="I119" s="113"/>
      <c r="J119" s="114"/>
      <c r="K119" s="115">
        <f>+VS!S119</f>
        <v>0</v>
      </c>
      <c r="L119" s="115">
        <f>+VS!T119</f>
        <v>0</v>
      </c>
    </row>
    <row r="120" spans="1:12" ht="13.5" customHeight="1">
      <c r="A120" s="110">
        <v>112</v>
      </c>
      <c r="B120" s="122" t="s">
        <v>272</v>
      </c>
      <c r="C120" s="112">
        <f>+VS!D120</f>
        <v>0</v>
      </c>
      <c r="D120" s="112">
        <f>+VS!E120</f>
        <v>0</v>
      </c>
      <c r="E120" s="112">
        <f>+VS!F120</f>
        <v>0</v>
      </c>
      <c r="F120" s="112">
        <f>+VS!G120</f>
        <v>0</v>
      </c>
      <c r="G120" s="112">
        <f>+VS!H120</f>
        <v>0</v>
      </c>
      <c r="H120" s="123"/>
      <c r="I120" s="123"/>
      <c r="J120" s="124"/>
      <c r="K120" s="123">
        <f>+VS!L120</f>
        <v>0</v>
      </c>
      <c r="L120" s="123">
        <f>+VS!M120</f>
        <v>0</v>
      </c>
    </row>
    <row r="121" spans="1:12" ht="13.5" customHeight="1">
      <c r="A121" s="194" t="s">
        <v>273</v>
      </c>
      <c r="B121" s="195"/>
      <c r="C121" s="118">
        <f>+VS!D121</f>
        <v>734</v>
      </c>
      <c r="D121" s="118">
        <f>+VS!G121</f>
        <v>3554</v>
      </c>
      <c r="E121" s="118">
        <f>+VS!H121</f>
        <v>3535</v>
      </c>
      <c r="F121" s="118">
        <f>+VS!M121</f>
        <v>3091</v>
      </c>
      <c r="G121" s="118">
        <f>+VS!R121</f>
        <v>1197</v>
      </c>
      <c r="H121" s="118">
        <f>SUM(H22:H120)</f>
        <v>21</v>
      </c>
      <c r="I121" s="118">
        <f>SUM(I22:I120)</f>
        <v>244</v>
      </c>
      <c r="J121" s="119"/>
      <c r="K121" s="120">
        <f>+VS!S121</f>
        <v>9</v>
      </c>
      <c r="L121" s="120">
        <f>+VS!T121</f>
        <v>136</v>
      </c>
    </row>
    <row r="122" spans="1:12" ht="13.5" customHeight="1">
      <c r="A122" s="110">
        <v>113</v>
      </c>
      <c r="B122" s="117" t="s">
        <v>215</v>
      </c>
      <c r="C122" s="112">
        <f>+VS!D122</f>
        <v>0</v>
      </c>
      <c r="D122" s="112">
        <f>+VS!G122</f>
        <v>0</v>
      </c>
      <c r="E122" s="112">
        <f>+VS!H122</f>
        <v>0</v>
      </c>
      <c r="F122" s="112">
        <f>+VS!M122</f>
        <v>0</v>
      </c>
      <c r="G122" s="112">
        <f>+VS!R122</f>
        <v>0</v>
      </c>
      <c r="H122" s="113"/>
      <c r="I122" s="113"/>
      <c r="J122" s="114"/>
      <c r="K122" s="115">
        <f>+VS!S122</f>
        <v>0</v>
      </c>
      <c r="L122" s="115">
        <f>+VS!T122</f>
        <v>0</v>
      </c>
    </row>
    <row r="123" spans="1:12" ht="13.5" customHeight="1">
      <c r="A123" s="110">
        <v>114</v>
      </c>
      <c r="B123" s="117" t="s">
        <v>216</v>
      </c>
      <c r="C123" s="112">
        <f>+VS!D123</f>
        <v>0</v>
      </c>
      <c r="D123" s="112">
        <f>+VS!G123</f>
        <v>0</v>
      </c>
      <c r="E123" s="112">
        <f>+VS!H123</f>
        <v>0</v>
      </c>
      <c r="F123" s="112">
        <f>+VS!M123</f>
        <v>0</v>
      </c>
      <c r="G123" s="112">
        <f>+VS!R123</f>
        <v>0</v>
      </c>
      <c r="H123" s="113"/>
      <c r="I123" s="113"/>
      <c r="J123" s="114"/>
      <c r="K123" s="115">
        <f>+VS!S123</f>
        <v>0</v>
      </c>
      <c r="L123" s="115">
        <f>+VS!T123</f>
        <v>0</v>
      </c>
    </row>
    <row r="124" spans="1:12" ht="13.5" customHeight="1">
      <c r="A124" s="110">
        <v>115</v>
      </c>
      <c r="B124" s="117" t="s">
        <v>226</v>
      </c>
      <c r="C124" s="112">
        <f>+VS!D124</f>
        <v>0</v>
      </c>
      <c r="D124" s="112">
        <f>+VS!G124</f>
        <v>0</v>
      </c>
      <c r="E124" s="112">
        <f>+VS!H124</f>
        <v>0</v>
      </c>
      <c r="F124" s="112">
        <f>+VS!M124</f>
        <v>0</v>
      </c>
      <c r="G124" s="112">
        <f>+VS!R124</f>
        <v>0</v>
      </c>
      <c r="H124" s="113"/>
      <c r="I124" s="113"/>
      <c r="J124" s="114"/>
      <c r="K124" s="115">
        <f>+VS!S124</f>
        <v>0</v>
      </c>
      <c r="L124" s="115">
        <f>+VS!T124</f>
        <v>0</v>
      </c>
    </row>
    <row r="125" spans="1:12" ht="13.5" customHeight="1">
      <c r="A125" s="110">
        <v>116</v>
      </c>
      <c r="B125" s="117" t="s">
        <v>217</v>
      </c>
      <c r="C125" s="112">
        <f>+VS!D125</f>
        <v>0</v>
      </c>
      <c r="D125" s="112">
        <f>+VS!G125</f>
        <v>0</v>
      </c>
      <c r="E125" s="112">
        <f>+VS!H125</f>
        <v>0</v>
      </c>
      <c r="F125" s="112">
        <f>+VS!M125</f>
        <v>0</v>
      </c>
      <c r="G125" s="112">
        <f>+VS!R125</f>
        <v>0</v>
      </c>
      <c r="H125" s="113"/>
      <c r="I125" s="113"/>
      <c r="J125" s="114"/>
      <c r="K125" s="115">
        <f>+VS!S125</f>
        <v>0</v>
      </c>
      <c r="L125" s="115">
        <f>+VS!T125</f>
        <v>0</v>
      </c>
    </row>
    <row r="126" spans="1:12" ht="13.5" customHeight="1">
      <c r="A126" s="110">
        <v>117</v>
      </c>
      <c r="B126" s="117" t="s">
        <v>218</v>
      </c>
      <c r="C126" s="112">
        <f>+VS!D126</f>
        <v>0</v>
      </c>
      <c r="D126" s="112">
        <f>+VS!G126</f>
        <v>0</v>
      </c>
      <c r="E126" s="112">
        <f>+VS!H126</f>
        <v>0</v>
      </c>
      <c r="F126" s="112">
        <f>+VS!M126</f>
        <v>0</v>
      </c>
      <c r="G126" s="112">
        <f>+VS!R126</f>
        <v>0</v>
      </c>
      <c r="H126" s="113"/>
      <c r="I126" s="113"/>
      <c r="J126" s="114"/>
      <c r="K126" s="115">
        <f>+VS!S126</f>
        <v>0</v>
      </c>
      <c r="L126" s="115">
        <f>+VS!T126</f>
        <v>0</v>
      </c>
    </row>
    <row r="127" spans="1:12" ht="13.5" customHeight="1">
      <c r="A127" s="110">
        <v>118</v>
      </c>
      <c r="B127" s="117" t="s">
        <v>219</v>
      </c>
      <c r="C127" s="112">
        <f>+VS!D127</f>
        <v>0</v>
      </c>
      <c r="D127" s="112">
        <f>+VS!G127</f>
        <v>0</v>
      </c>
      <c r="E127" s="112">
        <f>+VS!H127</f>
        <v>0</v>
      </c>
      <c r="F127" s="112">
        <f>+VS!M127</f>
        <v>0</v>
      </c>
      <c r="G127" s="112">
        <f>+VS!R127</f>
        <v>0</v>
      </c>
      <c r="H127" s="113"/>
      <c r="I127" s="113"/>
      <c r="J127" s="114"/>
      <c r="K127" s="115">
        <f>+VS!S127</f>
        <v>0</v>
      </c>
      <c r="L127" s="115">
        <f>+VS!T127</f>
        <v>0</v>
      </c>
    </row>
    <row r="128" spans="1:12" ht="13.5" customHeight="1">
      <c r="A128" s="110">
        <v>119</v>
      </c>
      <c r="B128" s="117" t="s">
        <v>220</v>
      </c>
      <c r="C128" s="112">
        <f>+VS!D128</f>
        <v>0</v>
      </c>
      <c r="D128" s="112">
        <f>+VS!G128</f>
        <v>0</v>
      </c>
      <c r="E128" s="112">
        <f>+VS!H128</f>
        <v>0</v>
      </c>
      <c r="F128" s="112">
        <f>+VS!M128</f>
        <v>0</v>
      </c>
      <c r="G128" s="112">
        <f>+VS!R128</f>
        <v>0</v>
      </c>
      <c r="H128" s="113"/>
      <c r="I128" s="113"/>
      <c r="J128" s="114"/>
      <c r="K128" s="115">
        <f>+VS!S128</f>
        <v>0</v>
      </c>
      <c r="L128" s="115">
        <f>+VS!T128</f>
        <v>0</v>
      </c>
    </row>
    <row r="129" spans="1:12" ht="13.5" customHeight="1">
      <c r="A129" s="110">
        <v>120</v>
      </c>
      <c r="B129" s="117" t="s">
        <v>222</v>
      </c>
      <c r="C129" s="112">
        <f>+VS!D129</f>
        <v>0</v>
      </c>
      <c r="D129" s="112">
        <f>+VS!G129</f>
        <v>0</v>
      </c>
      <c r="E129" s="112">
        <f>+VS!H129</f>
        <v>0</v>
      </c>
      <c r="F129" s="112">
        <f>+VS!M129</f>
        <v>0</v>
      </c>
      <c r="G129" s="112">
        <f>+VS!R129</f>
        <v>0</v>
      </c>
      <c r="H129" s="113"/>
      <c r="I129" s="113"/>
      <c r="J129" s="114"/>
      <c r="K129" s="115">
        <f>+VS!S129</f>
        <v>0</v>
      </c>
      <c r="L129" s="115">
        <f>+VS!T129</f>
        <v>0</v>
      </c>
    </row>
    <row r="130" spans="1:12" ht="13.5" customHeight="1">
      <c r="A130" s="110">
        <v>121</v>
      </c>
      <c r="B130" s="117" t="s">
        <v>252</v>
      </c>
      <c r="C130" s="112">
        <f>+VS!D130</f>
        <v>0</v>
      </c>
      <c r="D130" s="112">
        <f>+VS!G130</f>
        <v>0</v>
      </c>
      <c r="E130" s="112">
        <f>+VS!H130</f>
        <v>0</v>
      </c>
      <c r="F130" s="112">
        <f>+VS!M130</f>
        <v>0</v>
      </c>
      <c r="G130" s="112">
        <f>+VS!R130</f>
        <v>0</v>
      </c>
      <c r="H130" s="113"/>
      <c r="I130" s="113"/>
      <c r="J130" s="114"/>
      <c r="K130" s="115">
        <f>+VS!S130</f>
        <v>0</v>
      </c>
      <c r="L130" s="115">
        <f>+VS!T130</f>
        <v>0</v>
      </c>
    </row>
    <row r="131" spans="1:12" ht="13.5" customHeight="1">
      <c r="A131" s="110">
        <v>122</v>
      </c>
      <c r="B131" s="117" t="s">
        <v>253</v>
      </c>
      <c r="C131" s="112">
        <f>+VS!D131</f>
        <v>0</v>
      </c>
      <c r="D131" s="112">
        <f>+VS!G131</f>
        <v>0</v>
      </c>
      <c r="E131" s="112">
        <f>+VS!H131</f>
        <v>0</v>
      </c>
      <c r="F131" s="112">
        <f>+VS!M131</f>
        <v>0</v>
      </c>
      <c r="G131" s="112">
        <f>+VS!R131</f>
        <v>0</v>
      </c>
      <c r="H131" s="113"/>
      <c r="I131" s="113"/>
      <c r="J131" s="114"/>
      <c r="K131" s="115">
        <f>+VS!S131</f>
        <v>0</v>
      </c>
      <c r="L131" s="115">
        <f>+VS!T131</f>
        <v>0</v>
      </c>
    </row>
    <row r="132" spans="1:12" ht="13.5" customHeight="1">
      <c r="A132" s="194" t="s">
        <v>274</v>
      </c>
      <c r="B132" s="195"/>
      <c r="C132" s="118">
        <f>+VS!D132</f>
        <v>0</v>
      </c>
      <c r="D132" s="118">
        <f>+VS!G132</f>
        <v>0</v>
      </c>
      <c r="E132" s="118">
        <f>+VS!H132</f>
        <v>0</v>
      </c>
      <c r="F132" s="118">
        <f>+VS!M132</f>
        <v>0</v>
      </c>
      <c r="G132" s="118">
        <f>+VS!R132</f>
        <v>0</v>
      </c>
      <c r="H132" s="118">
        <f>SUM(H122:H131)</f>
        <v>0</v>
      </c>
      <c r="I132" s="118">
        <f>SUM(I122:I131)</f>
        <v>0</v>
      </c>
      <c r="J132" s="119"/>
      <c r="K132" s="120">
        <f>+VS!S132</f>
        <v>0</v>
      </c>
      <c r="L132" s="120">
        <f>+VS!T132</f>
        <v>0</v>
      </c>
    </row>
    <row r="133" spans="1:12" ht="13.5" customHeight="1">
      <c r="A133" s="194" t="s">
        <v>275</v>
      </c>
      <c r="B133" s="195"/>
      <c r="C133" s="118">
        <f>+VS!D133</f>
        <v>734</v>
      </c>
      <c r="D133" s="118">
        <f>+VS!G133</f>
        <v>3554</v>
      </c>
      <c r="E133" s="118">
        <f>+VS!H133</f>
        <v>3535</v>
      </c>
      <c r="F133" s="118">
        <f>+VS!M133</f>
        <v>3091</v>
      </c>
      <c r="G133" s="118">
        <f>+VS!R133</f>
        <v>1197</v>
      </c>
      <c r="H133" s="118">
        <f>SUM(H121:H131)</f>
        <v>21</v>
      </c>
      <c r="I133" s="118">
        <f>SUM(I121:I131)</f>
        <v>244</v>
      </c>
      <c r="J133" s="119"/>
      <c r="K133" s="120">
        <f>+VS!S133</f>
        <v>9</v>
      </c>
      <c r="L133" s="120">
        <f>+VS!T133</f>
        <v>136</v>
      </c>
    </row>
    <row r="134" spans="1:12" ht="13.5" customHeight="1">
      <c r="A134" s="110">
        <v>123</v>
      </c>
      <c r="B134" s="117" t="s">
        <v>109</v>
      </c>
      <c r="C134" s="112">
        <f>+VS!D134</f>
        <v>0</v>
      </c>
      <c r="D134" s="112">
        <f>+VS!G134</f>
        <v>0</v>
      </c>
      <c r="E134" s="112">
        <f>+VS!H134</f>
        <v>0</v>
      </c>
      <c r="F134" s="112">
        <f>+VS!M134</f>
        <v>0</v>
      </c>
      <c r="G134" s="112">
        <f>+VS!R134</f>
        <v>0</v>
      </c>
      <c r="H134" s="113"/>
      <c r="I134" s="113"/>
      <c r="J134" s="114"/>
      <c r="K134" s="115">
        <f>+VS!S134</f>
        <v>0</v>
      </c>
      <c r="L134" s="115">
        <f>+VS!T134</f>
        <v>0</v>
      </c>
    </row>
    <row r="135" spans="1:12" ht="13.5" customHeight="1">
      <c r="A135" s="110">
        <v>124</v>
      </c>
      <c r="B135" s="117" t="s">
        <v>110</v>
      </c>
      <c r="C135" s="112">
        <f>+VS!D135</f>
        <v>0</v>
      </c>
      <c r="D135" s="112">
        <f>+VS!G135</f>
        <v>8</v>
      </c>
      <c r="E135" s="112">
        <f>+VS!H135</f>
        <v>8</v>
      </c>
      <c r="F135" s="112">
        <f>+VS!M135</f>
        <v>8</v>
      </c>
      <c r="G135" s="112">
        <f>+VS!R135</f>
        <v>0</v>
      </c>
      <c r="H135" s="113"/>
      <c r="I135" s="113"/>
      <c r="J135" s="114"/>
      <c r="K135" s="115">
        <f>+VS!S135</f>
        <v>0</v>
      </c>
      <c r="L135" s="115">
        <f>+VS!T135</f>
        <v>0</v>
      </c>
    </row>
    <row r="136" spans="1:12" ht="13.5" customHeight="1">
      <c r="A136" s="110">
        <v>125</v>
      </c>
      <c r="B136" s="117" t="s">
        <v>111</v>
      </c>
      <c r="C136" s="112">
        <f>+VS!D136</f>
        <v>0</v>
      </c>
      <c r="D136" s="112">
        <f>+VS!G136</f>
        <v>9</v>
      </c>
      <c r="E136" s="112">
        <f>+VS!H136</f>
        <v>9</v>
      </c>
      <c r="F136" s="112">
        <f>+VS!M136</f>
        <v>9</v>
      </c>
      <c r="G136" s="112">
        <f>+VS!R136</f>
        <v>0</v>
      </c>
      <c r="H136" s="113"/>
      <c r="I136" s="113"/>
      <c r="J136" s="114"/>
      <c r="K136" s="115">
        <f>+VS!S136</f>
        <v>0</v>
      </c>
      <c r="L136" s="115">
        <f>+VS!T136</f>
        <v>0</v>
      </c>
    </row>
    <row r="137" spans="1:12" ht="13.5" customHeight="1">
      <c r="A137" s="110">
        <v>126</v>
      </c>
      <c r="B137" s="111" t="s">
        <v>160</v>
      </c>
      <c r="C137" s="112">
        <f>+VS!D137</f>
        <v>0</v>
      </c>
      <c r="D137" s="112">
        <f>+VS!G137</f>
        <v>0</v>
      </c>
      <c r="E137" s="112">
        <f>+VS!H137</f>
        <v>0</v>
      </c>
      <c r="F137" s="112">
        <f>+VS!M137</f>
        <v>0</v>
      </c>
      <c r="G137" s="112">
        <f>+VS!R137</f>
        <v>0</v>
      </c>
      <c r="H137" s="113"/>
      <c r="I137" s="113"/>
      <c r="J137" s="114"/>
      <c r="K137" s="115">
        <f>+VS!S137</f>
        <v>0</v>
      </c>
      <c r="L137" s="115">
        <f>+VS!T137</f>
        <v>0</v>
      </c>
    </row>
    <row r="138" spans="1:12" ht="13.5" customHeight="1">
      <c r="A138" s="110">
        <v>127</v>
      </c>
      <c r="B138" s="111" t="s">
        <v>161</v>
      </c>
      <c r="C138" s="112">
        <f>+VS!D138</f>
        <v>2</v>
      </c>
      <c r="D138" s="112">
        <f>+VS!G138</f>
        <v>4</v>
      </c>
      <c r="E138" s="112">
        <f>+VS!H138</f>
        <v>3</v>
      </c>
      <c r="F138" s="112">
        <f>+VS!M138</f>
        <v>5</v>
      </c>
      <c r="G138" s="112">
        <f>+VS!R138</f>
        <v>1</v>
      </c>
      <c r="H138" s="113"/>
      <c r="I138" s="113"/>
      <c r="J138" s="114"/>
      <c r="K138" s="115">
        <f>+VS!S138</f>
        <v>0</v>
      </c>
      <c r="L138" s="115">
        <f>+VS!T138</f>
        <v>0</v>
      </c>
    </row>
    <row r="139" spans="1:12" ht="13.5" customHeight="1">
      <c r="A139" s="110">
        <v>128</v>
      </c>
      <c r="B139" s="111" t="s">
        <v>162</v>
      </c>
      <c r="C139" s="112">
        <f>+VS!D139</f>
        <v>0</v>
      </c>
      <c r="D139" s="112">
        <f>+VS!G139</f>
        <v>11</v>
      </c>
      <c r="E139" s="112">
        <f>+VS!H139</f>
        <v>11</v>
      </c>
      <c r="F139" s="112">
        <f>+VS!M139</f>
        <v>11</v>
      </c>
      <c r="G139" s="112">
        <f>+VS!R139</f>
        <v>0</v>
      </c>
      <c r="H139" s="113"/>
      <c r="I139" s="113"/>
      <c r="J139" s="114"/>
      <c r="K139" s="115">
        <f>+VS!S139</f>
        <v>0</v>
      </c>
      <c r="L139" s="115">
        <f>+VS!T139</f>
        <v>0</v>
      </c>
    </row>
    <row r="140" spans="1:12" ht="13.5" customHeight="1">
      <c r="A140" s="110">
        <v>129</v>
      </c>
      <c r="B140" s="111" t="s">
        <v>163</v>
      </c>
      <c r="C140" s="112">
        <f>+VS!D140</f>
        <v>1</v>
      </c>
      <c r="D140" s="112">
        <f>+VS!G140</f>
        <v>20</v>
      </c>
      <c r="E140" s="112">
        <f>+VS!H140</f>
        <v>20</v>
      </c>
      <c r="F140" s="112">
        <f>+VS!M140</f>
        <v>21</v>
      </c>
      <c r="G140" s="112">
        <f>+VS!R140</f>
        <v>0</v>
      </c>
      <c r="H140" s="113"/>
      <c r="I140" s="113"/>
      <c r="J140" s="114"/>
      <c r="K140" s="115">
        <f>+VS!S140</f>
        <v>0</v>
      </c>
      <c r="L140" s="115">
        <f>+VS!T140</f>
        <v>0</v>
      </c>
    </row>
    <row r="141" spans="1:12" ht="13.5" customHeight="1">
      <c r="A141" s="110">
        <v>130</v>
      </c>
      <c r="B141" s="111" t="s">
        <v>164</v>
      </c>
      <c r="C141" s="112">
        <f>+VS!D141</f>
        <v>1</v>
      </c>
      <c r="D141" s="112">
        <f>+VS!G141</f>
        <v>2</v>
      </c>
      <c r="E141" s="112">
        <f>+VS!H141</f>
        <v>2</v>
      </c>
      <c r="F141" s="112">
        <f>+VS!M141</f>
        <v>3</v>
      </c>
      <c r="G141" s="112">
        <f>+VS!R141</f>
        <v>0</v>
      </c>
      <c r="H141" s="113"/>
      <c r="I141" s="113"/>
      <c r="J141" s="114"/>
      <c r="K141" s="115">
        <f>+VS!S141</f>
        <v>0</v>
      </c>
      <c r="L141" s="115">
        <f>+VS!T141</f>
        <v>0</v>
      </c>
    </row>
    <row r="142" spans="1:12" ht="13.5" customHeight="1">
      <c r="A142" s="110">
        <v>131</v>
      </c>
      <c r="B142" s="111" t="s">
        <v>165</v>
      </c>
      <c r="C142" s="112">
        <f>+VS!D142</f>
        <v>752</v>
      </c>
      <c r="D142" s="112">
        <f>+VS!G142</f>
        <v>356</v>
      </c>
      <c r="E142" s="112">
        <f>+VS!H142</f>
        <v>356</v>
      </c>
      <c r="F142" s="112">
        <f>+VS!M142</f>
        <v>877</v>
      </c>
      <c r="G142" s="112">
        <f>+VS!R142</f>
        <v>231</v>
      </c>
      <c r="H142" s="113"/>
      <c r="I142" s="113"/>
      <c r="J142" s="114"/>
      <c r="K142" s="115">
        <f>+VS!S142</f>
        <v>0</v>
      </c>
      <c r="L142" s="115">
        <f>+VS!T142</f>
        <v>0</v>
      </c>
    </row>
    <row r="143" spans="1:12" ht="13.5" customHeight="1">
      <c r="A143" s="110">
        <v>132</v>
      </c>
      <c r="B143" s="111" t="s">
        <v>166</v>
      </c>
      <c r="C143" s="112">
        <f>+VS!D143</f>
        <v>0</v>
      </c>
      <c r="D143" s="112">
        <f>+VS!G143</f>
        <v>0</v>
      </c>
      <c r="E143" s="112">
        <f>+VS!H143</f>
        <v>0</v>
      </c>
      <c r="F143" s="112">
        <f>+VS!M143</f>
        <v>0</v>
      </c>
      <c r="G143" s="112">
        <f>+VS!R143</f>
        <v>0</v>
      </c>
      <c r="H143" s="113"/>
      <c r="I143" s="113"/>
      <c r="J143" s="114"/>
      <c r="K143" s="115">
        <f>+VS!S143</f>
        <v>0</v>
      </c>
      <c r="L143" s="115">
        <f>+VS!T143</f>
        <v>0</v>
      </c>
    </row>
    <row r="144" spans="1:12" ht="13.5" customHeight="1">
      <c r="A144" s="110">
        <v>133</v>
      </c>
      <c r="B144" s="111" t="s">
        <v>167</v>
      </c>
      <c r="C144" s="112">
        <f>+VS!D144</f>
        <v>0</v>
      </c>
      <c r="D144" s="112">
        <f>+VS!G144</f>
        <v>0</v>
      </c>
      <c r="E144" s="112">
        <f>+VS!H144</f>
        <v>0</v>
      </c>
      <c r="F144" s="112">
        <f>+VS!M144</f>
        <v>0</v>
      </c>
      <c r="G144" s="112">
        <f>+VS!R144</f>
        <v>0</v>
      </c>
      <c r="H144" s="113"/>
      <c r="I144" s="113"/>
      <c r="J144" s="114"/>
      <c r="K144" s="115">
        <f>+VS!S144</f>
        <v>0</v>
      </c>
      <c r="L144" s="115">
        <f>+VS!T144</f>
        <v>0</v>
      </c>
    </row>
    <row r="145" spans="1:12" ht="13.5" customHeight="1">
      <c r="A145" s="110">
        <v>134</v>
      </c>
      <c r="B145" s="111" t="s">
        <v>247</v>
      </c>
      <c r="C145" s="112">
        <f>+VS!D145</f>
        <v>0</v>
      </c>
      <c r="D145" s="112">
        <f>+VS!G145</f>
        <v>0</v>
      </c>
      <c r="E145" s="112">
        <f>+VS!H145</f>
        <v>0</v>
      </c>
      <c r="F145" s="112">
        <f>+VS!M145</f>
        <v>0</v>
      </c>
      <c r="G145" s="112">
        <f>+VS!R145</f>
        <v>0</v>
      </c>
      <c r="H145" s="113"/>
      <c r="I145" s="113"/>
      <c r="J145" s="114"/>
      <c r="K145" s="115">
        <f>+VS!S145</f>
        <v>0</v>
      </c>
      <c r="L145" s="115">
        <f>+VS!T145</f>
        <v>0</v>
      </c>
    </row>
    <row r="146" spans="1:12" ht="13.5" customHeight="1">
      <c r="A146" s="110">
        <v>135</v>
      </c>
      <c r="B146" s="111" t="s">
        <v>254</v>
      </c>
      <c r="C146" s="112">
        <f>+VS!D146</f>
        <v>576</v>
      </c>
      <c r="D146" s="112">
        <f>+VS!G146</f>
        <v>242</v>
      </c>
      <c r="E146" s="112">
        <f>+VS!H146</f>
        <v>242</v>
      </c>
      <c r="F146" s="112">
        <f>+VS!M146</f>
        <v>468</v>
      </c>
      <c r="G146" s="112">
        <f>+VS!R146</f>
        <v>350</v>
      </c>
      <c r="H146" s="113"/>
      <c r="I146" s="113">
        <v>29</v>
      </c>
      <c r="J146" s="114"/>
      <c r="K146" s="115">
        <f>+VS!S146</f>
        <v>0</v>
      </c>
      <c r="L146" s="115">
        <f>+VS!T146</f>
        <v>0</v>
      </c>
    </row>
    <row r="147" spans="1:12" ht="13.5" customHeight="1">
      <c r="A147" s="194" t="s">
        <v>276</v>
      </c>
      <c r="B147" s="194"/>
      <c r="C147" s="118">
        <f>+VS!D147</f>
        <v>1332</v>
      </c>
      <c r="D147" s="118">
        <f>+VS!G147</f>
        <v>652</v>
      </c>
      <c r="E147" s="118">
        <f>+VS!H147</f>
        <v>651</v>
      </c>
      <c r="F147" s="118">
        <f>+VS!M147</f>
        <v>1402</v>
      </c>
      <c r="G147" s="118">
        <f>+VS!R147</f>
        <v>582</v>
      </c>
      <c r="H147" s="118">
        <f>SUM(H134:H146)</f>
        <v>0</v>
      </c>
      <c r="I147" s="118">
        <f>SUM(I134:I146)</f>
        <v>29</v>
      </c>
      <c r="J147" s="119"/>
      <c r="K147" s="120">
        <f>+VS!S147</f>
        <v>0</v>
      </c>
      <c r="L147" s="120">
        <f>+VS!T147</f>
        <v>0</v>
      </c>
    </row>
    <row r="148" spans="1:12" ht="13.5" customHeight="1">
      <c r="A148" s="194" t="s">
        <v>277</v>
      </c>
      <c r="B148" s="194"/>
      <c r="C148" s="118">
        <f>+VS!D148</f>
        <v>2066</v>
      </c>
      <c r="D148" s="118">
        <f>+VS!G148</f>
        <v>4206</v>
      </c>
      <c r="E148" s="118">
        <f>+VS!H148</f>
        <v>4186</v>
      </c>
      <c r="F148" s="118">
        <f>+VS!M148</f>
        <v>4493</v>
      </c>
      <c r="G148" s="118">
        <f>+VS!R148</f>
        <v>1779</v>
      </c>
      <c r="H148" s="118">
        <f>SUM(H133:H146)</f>
        <v>21</v>
      </c>
      <c r="I148" s="118">
        <f>SUM(I133:I146)</f>
        <v>273</v>
      </c>
      <c r="J148" s="119"/>
      <c r="K148" s="120">
        <f>+VS!S148</f>
        <v>9</v>
      </c>
      <c r="L148" s="120">
        <f>+VS!T148</f>
        <v>136</v>
      </c>
    </row>
    <row r="149" spans="1:12" ht="13.5" customHeight="1">
      <c r="A149" s="110">
        <v>136</v>
      </c>
      <c r="B149" s="111" t="s">
        <v>113</v>
      </c>
      <c r="C149" s="112">
        <f>+VS!D149</f>
        <v>0</v>
      </c>
      <c r="D149" s="112">
        <f>+VS!G149</f>
        <v>0</v>
      </c>
      <c r="E149" s="112">
        <f>+VS!H149</f>
        <v>0</v>
      </c>
      <c r="F149" s="112">
        <f>+VS!M149</f>
        <v>0</v>
      </c>
      <c r="G149" s="112">
        <f>+VS!R149</f>
        <v>0</v>
      </c>
      <c r="H149" s="113"/>
      <c r="I149" s="113"/>
      <c r="J149" s="114"/>
      <c r="K149" s="115">
        <f>+VS!S149</f>
        <v>0</v>
      </c>
      <c r="L149" s="115">
        <f>+VS!T149</f>
        <v>0</v>
      </c>
    </row>
    <row r="150" spans="1:12" ht="13.5" customHeight="1">
      <c r="A150" s="110">
        <v>137</v>
      </c>
      <c r="B150" s="111" t="s">
        <v>112</v>
      </c>
      <c r="C150" s="112">
        <f>+VS!D150</f>
        <v>1</v>
      </c>
      <c r="D150" s="112">
        <f>+VS!G150</f>
        <v>29</v>
      </c>
      <c r="E150" s="112">
        <f>+VS!H150</f>
        <v>29</v>
      </c>
      <c r="F150" s="112">
        <f>+VS!M150</f>
        <v>30</v>
      </c>
      <c r="G150" s="112">
        <f>+VS!R150</f>
        <v>0</v>
      </c>
      <c r="H150" s="113"/>
      <c r="I150" s="113"/>
      <c r="J150" s="114"/>
      <c r="K150" s="115">
        <f>+VS!S150</f>
        <v>0</v>
      </c>
      <c r="L150" s="115">
        <f>+VS!T150</f>
        <v>0</v>
      </c>
    </row>
    <row r="151" spans="1:12" ht="13.5" customHeight="1">
      <c r="A151" s="110">
        <v>138</v>
      </c>
      <c r="B151" s="111" t="s">
        <v>114</v>
      </c>
      <c r="C151" s="112">
        <f>+VS!D151</f>
        <v>0</v>
      </c>
      <c r="D151" s="112">
        <f>+VS!G151</f>
        <v>0</v>
      </c>
      <c r="E151" s="112">
        <f>+VS!H151</f>
        <v>0</v>
      </c>
      <c r="F151" s="112">
        <f>+VS!M151</f>
        <v>0</v>
      </c>
      <c r="G151" s="112">
        <f>+VS!R151</f>
        <v>0</v>
      </c>
      <c r="H151" s="113"/>
      <c r="I151" s="113"/>
      <c r="J151" s="114"/>
      <c r="K151" s="115">
        <f>+VS!S151</f>
        <v>0</v>
      </c>
      <c r="L151" s="115">
        <f>+VS!T151</f>
        <v>0</v>
      </c>
    </row>
    <row r="152" spans="1:12" ht="13.5" customHeight="1">
      <c r="A152" s="110">
        <v>139</v>
      </c>
      <c r="B152" s="116" t="s">
        <v>170</v>
      </c>
      <c r="C152" s="112">
        <f>+VS!D152</f>
        <v>0</v>
      </c>
      <c r="D152" s="112">
        <f>+VS!G152</f>
        <v>68</v>
      </c>
      <c r="E152" s="112">
        <f>+VS!H152</f>
        <v>68</v>
      </c>
      <c r="F152" s="112">
        <f>+VS!M152</f>
        <v>68</v>
      </c>
      <c r="G152" s="112">
        <f>+VS!R152</f>
        <v>0</v>
      </c>
      <c r="H152" s="113"/>
      <c r="I152" s="113"/>
      <c r="J152" s="114"/>
      <c r="K152" s="115">
        <f>+VS!S152</f>
        <v>0</v>
      </c>
      <c r="L152" s="115">
        <f>+VS!T152</f>
        <v>0</v>
      </c>
    </row>
    <row r="153" spans="1:12" ht="13.5" customHeight="1">
      <c r="A153" s="110">
        <v>140</v>
      </c>
      <c r="B153" s="116" t="s">
        <v>185</v>
      </c>
      <c r="C153" s="112">
        <f>+VS!D153</f>
        <v>0</v>
      </c>
      <c r="D153" s="112">
        <f>+VS!G153</f>
        <v>0</v>
      </c>
      <c r="E153" s="112">
        <f>+VS!H153</f>
        <v>0</v>
      </c>
      <c r="F153" s="112">
        <f>+VS!M153</f>
        <v>0</v>
      </c>
      <c r="G153" s="112">
        <f>+VS!R153</f>
        <v>0</v>
      </c>
      <c r="H153" s="113"/>
      <c r="I153" s="113"/>
      <c r="J153" s="114"/>
      <c r="K153" s="115">
        <f>+VS!S153</f>
        <v>0</v>
      </c>
      <c r="L153" s="115">
        <f>+VS!T153</f>
        <v>0</v>
      </c>
    </row>
    <row r="154" spans="1:12" ht="13.5" customHeight="1">
      <c r="A154" s="110">
        <v>141</v>
      </c>
      <c r="B154" s="116" t="s">
        <v>171</v>
      </c>
      <c r="C154" s="112">
        <f>+VS!D154</f>
        <v>0</v>
      </c>
      <c r="D154" s="112">
        <f>+VS!G154</f>
        <v>100</v>
      </c>
      <c r="E154" s="112">
        <f>+VS!H154</f>
        <v>100</v>
      </c>
      <c r="F154" s="112">
        <f>+VS!M154</f>
        <v>100</v>
      </c>
      <c r="G154" s="112">
        <f>+VS!R154</f>
        <v>0</v>
      </c>
      <c r="H154" s="113"/>
      <c r="I154" s="113"/>
      <c r="J154" s="114"/>
      <c r="K154" s="115">
        <f>+VS!S154</f>
        <v>0</v>
      </c>
      <c r="L154" s="115">
        <f>+VS!T154</f>
        <v>0</v>
      </c>
    </row>
    <row r="155" spans="1:12" ht="13.5" customHeight="1">
      <c r="A155" s="110">
        <v>142</v>
      </c>
      <c r="B155" s="116" t="s">
        <v>178</v>
      </c>
      <c r="C155" s="112">
        <f>+VS!D155</f>
        <v>0</v>
      </c>
      <c r="D155" s="112">
        <f>+VS!G155</f>
        <v>0</v>
      </c>
      <c r="E155" s="112">
        <f>+VS!H155</f>
        <v>0</v>
      </c>
      <c r="F155" s="112">
        <f>+VS!M155</f>
        <v>0</v>
      </c>
      <c r="G155" s="112">
        <f>+VS!R155</f>
        <v>0</v>
      </c>
      <c r="H155" s="113"/>
      <c r="I155" s="113"/>
      <c r="J155" s="114"/>
      <c r="K155" s="115">
        <f>+VS!S155</f>
        <v>0</v>
      </c>
      <c r="L155" s="115">
        <f>+VS!T155</f>
        <v>0</v>
      </c>
    </row>
    <row r="156" spans="1:12" ht="13.5" customHeight="1">
      <c r="A156" s="110">
        <v>143</v>
      </c>
      <c r="B156" s="116" t="s">
        <v>214</v>
      </c>
      <c r="C156" s="112">
        <f>+VS!D156</f>
        <v>0</v>
      </c>
      <c r="D156" s="112">
        <f>+VS!G156</f>
        <v>0</v>
      </c>
      <c r="E156" s="112">
        <f>+VS!H156</f>
        <v>0</v>
      </c>
      <c r="F156" s="112">
        <f>+VS!M156</f>
        <v>0</v>
      </c>
      <c r="G156" s="112">
        <f>+VS!R156</f>
        <v>0</v>
      </c>
      <c r="H156" s="113"/>
      <c r="I156" s="113"/>
      <c r="J156" s="114"/>
      <c r="K156" s="115">
        <f>+VS!S156</f>
        <v>0</v>
      </c>
      <c r="L156" s="115">
        <f>+VS!T156</f>
        <v>0</v>
      </c>
    </row>
    <row r="157" spans="1:12" ht="13.5" customHeight="1">
      <c r="A157" s="110">
        <v>144</v>
      </c>
      <c r="B157" s="117" t="s">
        <v>221</v>
      </c>
      <c r="C157" s="112">
        <f>+VS!D157</f>
        <v>0</v>
      </c>
      <c r="D157" s="112">
        <f>+VS!G157</f>
        <v>0</v>
      </c>
      <c r="E157" s="112">
        <f>+VS!H157</f>
        <v>0</v>
      </c>
      <c r="F157" s="112">
        <f>+VS!M157</f>
        <v>0</v>
      </c>
      <c r="G157" s="112">
        <f>+VS!R157</f>
        <v>0</v>
      </c>
      <c r="H157" s="113"/>
      <c r="I157" s="113"/>
      <c r="J157" s="114"/>
      <c r="K157" s="115">
        <f>+VS!S157</f>
        <v>0</v>
      </c>
      <c r="L157" s="115">
        <f>+VS!T157</f>
        <v>0</v>
      </c>
    </row>
    <row r="158" spans="1:12" ht="13.5" customHeight="1">
      <c r="A158" s="194" t="s">
        <v>278</v>
      </c>
      <c r="B158" s="195"/>
      <c r="C158" s="118">
        <f>+VS!D158</f>
        <v>1</v>
      </c>
      <c r="D158" s="118">
        <f>+VS!G158</f>
        <v>197</v>
      </c>
      <c r="E158" s="118">
        <f>+VS!H158</f>
        <v>197</v>
      </c>
      <c r="F158" s="118">
        <f>+VS!M158</f>
        <v>198</v>
      </c>
      <c r="G158" s="118">
        <f>+VS!R158</f>
        <v>0</v>
      </c>
      <c r="H158" s="118">
        <f>SUM(H149:H157)</f>
        <v>0</v>
      </c>
      <c r="I158" s="118">
        <f>SUM(I149:I157)</f>
        <v>0</v>
      </c>
      <c r="J158" s="119"/>
      <c r="K158" s="120">
        <f>+VS!S158</f>
        <v>0</v>
      </c>
      <c r="L158" s="120">
        <f>+VS!T158</f>
        <v>0</v>
      </c>
    </row>
    <row r="159" spans="1:12" ht="13.5" customHeight="1">
      <c r="A159" s="196" t="s">
        <v>279</v>
      </c>
      <c r="B159" s="197"/>
      <c r="C159" s="118">
        <f>+VS!D159</f>
        <v>2067</v>
      </c>
      <c r="D159" s="118">
        <f>+VS!G159</f>
        <v>4403</v>
      </c>
      <c r="E159" s="118">
        <f>+VS!H159</f>
        <v>4383</v>
      </c>
      <c r="F159" s="118">
        <f>+VS!M159</f>
        <v>4691</v>
      </c>
      <c r="G159" s="118">
        <f>+VS!R159</f>
        <v>1779</v>
      </c>
      <c r="H159" s="118">
        <f>SUM(H158+H148)</f>
        <v>21</v>
      </c>
      <c r="I159" s="118">
        <f>SUM(I158+I148)</f>
        <v>273</v>
      </c>
      <c r="J159" s="119"/>
      <c r="K159" s="120">
        <f>+VS!S159</f>
        <v>9</v>
      </c>
      <c r="L159" s="120">
        <f>+VS!T159</f>
        <v>136</v>
      </c>
    </row>
    <row r="160" ht="15" customHeight="1"/>
    <row r="161" spans="3:9" ht="15" customHeight="1" thickBot="1">
      <c r="C161" s="13"/>
      <c r="D161" s="25"/>
      <c r="E161" s="26" t="s">
        <v>188</v>
      </c>
      <c r="F161" s="13"/>
      <c r="G161" s="13"/>
      <c r="H161" s="13"/>
      <c r="I161" s="13"/>
    </row>
    <row r="162" spans="3:9" ht="15" customHeight="1" thickBot="1">
      <c r="C162" s="175" t="s">
        <v>208</v>
      </c>
      <c r="D162" s="175"/>
      <c r="E162" s="168" t="str">
        <f>+VS!AJ162</f>
        <v>Молнар Ференц</v>
      </c>
      <c r="F162" s="169"/>
      <c r="G162" s="169"/>
      <c r="H162" s="169"/>
      <c r="I162" s="170"/>
    </row>
    <row r="163" spans="3:5" ht="14.25">
      <c r="C163" s="13"/>
      <c r="D163" s="27"/>
      <c r="E163" s="27" t="s">
        <v>209</v>
      </c>
    </row>
  </sheetData>
  <sheetProtection password="D0EF" sheet="1"/>
  <mergeCells count="24">
    <mergeCell ref="C162:D162"/>
    <mergeCell ref="E162:I162"/>
    <mergeCell ref="A132:B132"/>
    <mergeCell ref="A133:B133"/>
    <mergeCell ref="A147:B147"/>
    <mergeCell ref="A148:B148"/>
    <mergeCell ref="A158:B158"/>
    <mergeCell ref="A159:B159"/>
    <mergeCell ref="K5:L6"/>
    <mergeCell ref="A22:B22"/>
    <mergeCell ref="A121:B121"/>
    <mergeCell ref="E5:E7"/>
    <mergeCell ref="F5:F7"/>
    <mergeCell ref="G5:G7"/>
    <mergeCell ref="H5:H7"/>
    <mergeCell ref="A5:A7"/>
    <mergeCell ref="B5:B7"/>
    <mergeCell ref="C5:C7"/>
    <mergeCell ref="D5:D7"/>
    <mergeCell ref="A1:C1"/>
    <mergeCell ref="D1:I1"/>
    <mergeCell ref="A3:I3"/>
    <mergeCell ref="A4:I4"/>
    <mergeCell ref="I5:I7"/>
  </mergeCells>
  <conditionalFormatting sqref="H8:H119 I132:I133 I147:I148 K8:L119 K121:L159 H121:H159 I121">
    <cfRule type="expression" priority="1" dxfId="0" stopIfTrue="1">
      <formula>$K8&gt;$H8</formula>
    </cfRule>
  </conditionalFormatting>
  <conditionalFormatting sqref="I8:I119 I122:I131 I134:I146 I149:I159">
    <cfRule type="expression" priority="2" dxfId="0" stopIfTrue="1">
      <formula>$L8&gt;$I8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21 H149:I157 H122:I131 H134:I146 H23:I119">
      <formula1>0</formula1>
      <formula2>99999999</formula2>
    </dataValidation>
  </dataValidations>
  <printOptions/>
  <pageMargins left="0.7" right="0.7" top="0.75" bottom="0.75" header="0.3" footer="0.3"/>
  <pageSetup fitToHeight="1" fitToWidth="1" horizontalDpi="300" verticalDpi="300" orientation="portrait" paperSize="8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35.00390625" style="125" customWidth="1"/>
    <col min="5" max="16384" width="9.140625" style="125" customWidth="1"/>
  </cols>
  <sheetData>
    <row r="1" spans="1:4" ht="27.75" customHeight="1">
      <c r="A1" s="130" t="s">
        <v>280</v>
      </c>
      <c r="B1" s="200" t="str">
        <f>+VS!A2</f>
        <v>Виши суд у Суботици</v>
      </c>
      <c r="C1" s="200"/>
      <c r="D1" s="200"/>
    </row>
    <row r="2" spans="1:4" ht="14.25">
      <c r="A2" s="126"/>
      <c r="B2" s="126"/>
      <c r="C2" s="126"/>
      <c r="D2" s="126"/>
    </row>
    <row r="3" spans="1:4" ht="14.25">
      <c r="A3" s="126"/>
      <c r="B3" s="126"/>
      <c r="C3" s="126"/>
      <c r="D3" s="126"/>
    </row>
    <row r="4" spans="1:17" ht="41.25" customHeight="1">
      <c r="A4" s="198" t="s">
        <v>281</v>
      </c>
      <c r="B4" s="198"/>
      <c r="C4" s="198"/>
      <c r="D4" s="198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</row>
    <row r="5" spans="1:4" ht="39" customHeight="1">
      <c r="A5" s="199"/>
      <c r="B5" s="199"/>
      <c r="C5" s="199"/>
      <c r="D5" s="199"/>
    </row>
    <row r="6" spans="1:4" ht="75">
      <c r="A6" s="129" t="s">
        <v>284</v>
      </c>
      <c r="B6" s="129" t="s">
        <v>285</v>
      </c>
      <c r="C6" s="129" t="s">
        <v>282</v>
      </c>
      <c r="D6" s="129" t="s">
        <v>283</v>
      </c>
    </row>
    <row r="7" spans="1:4" ht="30" customHeight="1">
      <c r="A7" s="127"/>
      <c r="B7" s="127"/>
      <c r="C7" s="128"/>
      <c r="D7" s="128"/>
    </row>
    <row r="9" spans="2:8" ht="15.75" thickBot="1">
      <c r="B9" s="13"/>
      <c r="C9" s="26" t="s">
        <v>188</v>
      </c>
      <c r="E9" s="13"/>
      <c r="F9" s="13"/>
      <c r="G9" s="13"/>
      <c r="H9" s="13"/>
    </row>
    <row r="10" spans="2:7" ht="15.75" thickBot="1">
      <c r="B10" s="96" t="s">
        <v>208</v>
      </c>
      <c r="C10" s="201" t="str">
        <f>VS!AJ162</f>
        <v>Молнар Ференц</v>
      </c>
      <c r="D10" s="202"/>
      <c r="E10" s="13"/>
      <c r="F10" s="13"/>
      <c r="G10" s="13"/>
    </row>
    <row r="11" spans="2:8" ht="14.25">
      <c r="B11" s="13"/>
      <c r="C11" s="27" t="s">
        <v>209</v>
      </c>
      <c r="E11" s="13"/>
      <c r="F11" s="13"/>
      <c r="G11" s="13"/>
      <c r="H11" s="1"/>
    </row>
    <row r="12" spans="5:7" ht="14.25">
      <c r="E12" s="13"/>
      <c r="F12" s="13"/>
      <c r="G12" s="13"/>
    </row>
    <row r="13" spans="5:7" ht="14.25">
      <c r="E13" s="13"/>
      <c r="F13" s="13"/>
      <c r="G13" s="13"/>
    </row>
    <row r="14" spans="5:7" ht="14.25">
      <c r="E14" s="13"/>
      <c r="F14" s="13"/>
      <c r="G14" s="13"/>
    </row>
  </sheetData>
  <sheetProtection password="D0EF" sheet="1"/>
  <mergeCells count="4">
    <mergeCell ref="A4:D4"/>
    <mergeCell ref="A5:D5"/>
    <mergeCell ref="B1:D1"/>
    <mergeCell ref="C10:D10"/>
  </mergeCells>
  <printOptions/>
  <pageMargins left="0.7" right="0.7" top="0.75" bottom="0.75" header="0.3" footer="0.3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</dc:creator>
  <cp:keywords/>
  <dc:description/>
  <cp:lastModifiedBy>dejan.rasuo-it</cp:lastModifiedBy>
  <cp:lastPrinted>2022-01-04T11:52:15Z</cp:lastPrinted>
  <dcterms:created xsi:type="dcterms:W3CDTF">2014-12-30T06:54:53Z</dcterms:created>
  <dcterms:modified xsi:type="dcterms:W3CDTF">2022-01-06T07:00:34Z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Enabled">
    <vt:lpwstr>true</vt:lpwstr>
  </property>
  <property fmtid="{D5CDD505-2E9C-101B-9397-08002B2CF9AE}" pid="3" name="MSIP_Label_e463cba9-5f6c-478d-9329-7b2295e4e8ed_SetDate">
    <vt:lpwstr>2021-06-20T15:04:17Z</vt:lpwstr>
  </property>
  <property fmtid="{D5CDD505-2E9C-101B-9397-08002B2CF9AE}" pid="4" name="MSIP_Label_e463cba9-5f6c-478d-9329-7b2295e4e8ed_Method">
    <vt:lpwstr>Standard</vt:lpwstr>
  </property>
  <property fmtid="{D5CDD505-2E9C-101B-9397-08002B2CF9AE}" pid="5" name="MSIP_Label_e463cba9-5f6c-478d-9329-7b2295e4e8ed_Name">
    <vt:lpwstr>All Employees_2</vt:lpwstr>
  </property>
  <property fmtid="{D5CDD505-2E9C-101B-9397-08002B2CF9AE}" pid="6" name="MSIP_Label_e463cba9-5f6c-478d-9329-7b2295e4e8ed_SiteId">
    <vt:lpwstr>33440fc6-b7c7-412c-bb73-0e70b0198d5a</vt:lpwstr>
  </property>
  <property fmtid="{D5CDD505-2E9C-101B-9397-08002B2CF9AE}" pid="7" name="MSIP_Label_e463cba9-5f6c-478d-9329-7b2295e4e8ed_ActionId">
    <vt:lpwstr>4799e889-3fa2-47fa-a529-1cc403f8feeb</vt:lpwstr>
  </property>
  <property fmtid="{D5CDD505-2E9C-101B-9397-08002B2CF9AE}" pid="8" name="MSIP_Label_e463cba9-5f6c-478d-9329-7b2295e4e8ed_ContentBits">
    <vt:lpwstr>0</vt:lpwstr>
  </property>
</Properties>
</file>